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oAgria DMS\ID2\7A758CA5-0A0E-4F9F-8CC3-16649D0C54B2\0\356000-356999\356291\L\L\"/>
    </mc:Choice>
  </mc:AlternateContent>
  <xr:revisionPtr revIDLastSave="0" documentId="13_ncr:1_{FE74918D-8275-440F-B44B-F076CC4ABD7A}" xr6:coauthVersionLast="47" xr6:coauthVersionMax="47" xr10:uidLastSave="{00000000-0000-0000-0000-000000000000}"/>
  <bookViews>
    <workbookView xWindow="-110" yWindow="-110" windowWidth="19420" windowHeight="10420" xr2:uid="{DCD8B308-F96C-4034-98D5-FEF205E877D2}"/>
  </bookViews>
  <sheets>
    <sheet name="Hiilikartoitus" sheetId="1" r:id="rId1"/>
    <sheet name="Tulosgrafiikka kotieläintilat" sheetId="4" r:id="rId2"/>
    <sheet name="Tulosgrafiikka kasvituotanto" sheetId="6" r:id="rId3"/>
    <sheet name="luettelot" sheetId="7" state="hidden" r:id="rId4"/>
  </sheets>
  <definedNames>
    <definedName name="Print_Area" localSheetId="0">Hiilikartoitus!$A$2:$C$126</definedName>
    <definedName name="Print_Area" localSheetId="2">'Tulosgrafiikka kasvituotanto'!$A$2:$E$32</definedName>
    <definedName name="Print_Area" localSheetId="1">'Tulosgrafiikka kotieläintilat'!$A$3:$E$32</definedName>
    <definedName name="_xlnm.Print_Area" localSheetId="0">Hiilikartoitus!$A$2:$C$124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4" l="1"/>
  <c r="C15" i="4"/>
  <c r="C23" i="6"/>
  <c r="D79" i="1" l="1"/>
  <c r="F79" i="1"/>
  <c r="D74" i="1"/>
  <c r="F74" i="1"/>
  <c r="D75" i="1"/>
  <c r="F75" i="1"/>
  <c r="D76" i="1"/>
  <c r="F76" i="1"/>
  <c r="D77" i="1"/>
  <c r="F77" i="1"/>
  <c r="D78" i="1"/>
  <c r="F78" i="1"/>
  <c r="F73" i="1"/>
  <c r="D73" i="1"/>
  <c r="F72" i="1"/>
  <c r="D72" i="1"/>
  <c r="F71" i="1"/>
  <c r="D71" i="1"/>
  <c r="F70" i="1"/>
  <c r="D70" i="1"/>
  <c r="D28" i="1"/>
  <c r="D29" i="1"/>
  <c r="D27" i="1"/>
  <c r="D26" i="1"/>
  <c r="D25" i="1"/>
  <c r="D38" i="1"/>
  <c r="F38" i="1"/>
  <c r="D63" i="1"/>
  <c r="F63" i="1"/>
  <c r="D88" i="1"/>
  <c r="F88" i="1"/>
  <c r="D97" i="1"/>
  <c r="F97" i="1"/>
  <c r="D98" i="1"/>
  <c r="F98" i="1"/>
  <c r="D107" i="1"/>
  <c r="F107" i="1"/>
  <c r="D108" i="1"/>
  <c r="F108" i="1"/>
  <c r="D109" i="1"/>
  <c r="F109" i="1"/>
  <c r="D117" i="1"/>
  <c r="F117" i="1"/>
  <c r="D118" i="1"/>
  <c r="F118" i="1"/>
  <c r="D119" i="1"/>
  <c r="F119" i="1"/>
  <c r="D120" i="1"/>
  <c r="F120" i="1"/>
  <c r="F116" i="1"/>
  <c r="D116" i="1"/>
  <c r="F115" i="1"/>
  <c r="D115" i="1"/>
  <c r="F114" i="1"/>
  <c r="D114" i="1"/>
  <c r="F106" i="1"/>
  <c r="D106" i="1"/>
  <c r="F105" i="1"/>
  <c r="D105" i="1"/>
  <c r="F104" i="1"/>
  <c r="D104" i="1"/>
  <c r="F96" i="1"/>
  <c r="D96" i="1"/>
  <c r="F95" i="1"/>
  <c r="D95" i="1"/>
  <c r="F94" i="1"/>
  <c r="D94" i="1"/>
  <c r="F87" i="1"/>
  <c r="D87" i="1"/>
  <c r="F86" i="1"/>
  <c r="D86" i="1"/>
  <c r="F85" i="1"/>
  <c r="D85" i="1"/>
  <c r="F62" i="1"/>
  <c r="D62" i="1"/>
  <c r="F61" i="1"/>
  <c r="D61" i="1"/>
  <c r="F60" i="1"/>
  <c r="D60" i="1"/>
  <c r="F54" i="1"/>
  <c r="D54" i="1"/>
  <c r="F53" i="1"/>
  <c r="D53" i="1"/>
  <c r="F52" i="1"/>
  <c r="D52" i="1"/>
  <c r="F46" i="1"/>
  <c r="D46" i="1"/>
  <c r="F45" i="1"/>
  <c r="D45" i="1"/>
  <c r="F44" i="1"/>
  <c r="D44" i="1"/>
  <c r="F37" i="1"/>
  <c r="D37" i="1"/>
  <c r="F36" i="1"/>
  <c r="D36" i="1"/>
  <c r="F35" i="1"/>
  <c r="D35" i="1"/>
  <c r="F28" i="1"/>
  <c r="F29" i="1"/>
  <c r="F27" i="1"/>
  <c r="F26" i="1"/>
  <c r="F25" i="1"/>
  <c r="F14" i="1"/>
  <c r="F15" i="1"/>
  <c r="F16" i="1"/>
  <c r="F17" i="1"/>
  <c r="F18" i="1"/>
  <c r="F19" i="1"/>
  <c r="F13" i="1"/>
  <c r="D15" i="1"/>
  <c r="D16" i="1"/>
  <c r="D17" i="1"/>
  <c r="D18" i="1"/>
  <c r="D19" i="1"/>
  <c r="D13" i="1"/>
  <c r="D14" i="1"/>
  <c r="D89" i="1" l="1"/>
  <c r="B89" i="1" s="1"/>
  <c r="F39" i="1"/>
  <c r="C34" i="1" s="1"/>
  <c r="D64" i="1"/>
  <c r="B64" i="1" s="1"/>
  <c r="D121" i="1"/>
  <c r="B121" i="1" s="1"/>
  <c r="F89" i="1"/>
  <c r="C84" i="1" s="1"/>
  <c r="E55" i="1"/>
  <c r="E110" i="1"/>
  <c r="F110" i="1"/>
  <c r="C103" i="1" s="1"/>
  <c r="E80" i="1"/>
  <c r="D47" i="1"/>
  <c r="B47" i="1" s="1"/>
  <c r="D55" i="1"/>
  <c r="B55" i="1" s="1"/>
  <c r="E64" i="1"/>
  <c r="D99" i="1"/>
  <c r="B99" i="1" s="1"/>
  <c r="D110" i="1"/>
  <c r="B110" i="1" s="1"/>
  <c r="E121" i="1"/>
  <c r="F80" i="1"/>
  <c r="C69" i="1" s="1"/>
  <c r="F121" i="1"/>
  <c r="C113" i="1" s="1"/>
  <c r="F47" i="1"/>
  <c r="C43" i="1" s="1"/>
  <c r="F55" i="1"/>
  <c r="C51" i="1" s="1"/>
  <c r="F64" i="1"/>
  <c r="C59" i="1" s="1"/>
  <c r="F99" i="1"/>
  <c r="C93" i="1" s="1"/>
  <c r="D80" i="1"/>
  <c r="B80" i="1" s="1"/>
  <c r="D30" i="1"/>
  <c r="B30" i="1" s="1"/>
  <c r="E99" i="1"/>
  <c r="E39" i="1"/>
  <c r="E47" i="1"/>
  <c r="F30" i="1"/>
  <c r="C24" i="1" s="1"/>
  <c r="E89" i="1"/>
  <c r="D39" i="1"/>
  <c r="B39" i="1" s="1"/>
  <c r="D20" i="1"/>
  <c r="B20" i="1" s="1"/>
  <c r="E30" i="1"/>
  <c r="F20" i="1"/>
  <c r="C12" i="1" s="1"/>
  <c r="E20" i="1"/>
  <c r="B32" i="6"/>
  <c r="B31" i="6"/>
  <c r="B30" i="6"/>
  <c r="B29" i="6"/>
  <c r="B28" i="6"/>
  <c r="B27" i="6"/>
  <c r="B32" i="4"/>
  <c r="B28" i="4"/>
  <c r="B29" i="4"/>
  <c r="B30" i="4"/>
  <c r="B31" i="4"/>
  <c r="B27" i="4"/>
  <c r="C14" i="6" l="1"/>
  <c r="C13" i="6"/>
  <c r="C11" i="6"/>
  <c r="C20" i="6" s="1"/>
  <c r="C12" i="6"/>
  <c r="C21" i="6" s="1"/>
  <c r="C10" i="6"/>
  <c r="C19" i="6" s="1"/>
  <c r="C9" i="6"/>
  <c r="C8" i="6"/>
  <c r="C7" i="6"/>
  <c r="C6" i="6"/>
  <c r="C5" i="6"/>
  <c r="C15" i="6" s="1"/>
  <c r="C4" i="6"/>
  <c r="C18" i="6" l="1"/>
  <c r="C17" i="6"/>
  <c r="C22" i="6"/>
  <c r="C11" i="4"/>
  <c r="C20" i="4" s="1"/>
  <c r="C10" i="4"/>
  <c r="C19" i="4" s="1"/>
  <c r="C14" i="4"/>
  <c r="C12" i="4"/>
  <c r="C21" i="4" s="1"/>
  <c r="C8" i="4"/>
  <c r="C7" i="4"/>
  <c r="C6" i="4"/>
  <c r="C5" i="4"/>
  <c r="C13" i="4"/>
  <c r="C4" i="4"/>
  <c r="C22" i="4" l="1"/>
  <c r="C17" i="4"/>
  <c r="C9" i="4"/>
  <c r="C18" i="4" s="1"/>
</calcChain>
</file>

<file path=xl/sharedStrings.xml><?xml version="1.0" encoding="utf-8"?>
<sst xmlns="http://schemas.openxmlformats.org/spreadsheetml/2006/main" count="221" uniqueCount="105">
  <si>
    <t>1. Pellon kasvukunto</t>
  </si>
  <si>
    <t>Peltomaan orgaanisen aineksen määrää seurataan ja ylläpidetään (orgaaniset maanparannusaineet, lanta)</t>
  </si>
  <si>
    <t>2. Kasvivalinnat ja viljelykierto</t>
  </si>
  <si>
    <t>3. Sadontuotto ja viljelytekniikka</t>
  </si>
  <si>
    <t>4. Nurmen viljelytekniikka</t>
  </si>
  <si>
    <t xml:space="preserve">5. Muokkausmenetelmät </t>
  </si>
  <si>
    <t>6. Turvemaiden viljely</t>
  </si>
  <si>
    <t>Lannan ja virtsan poistojärjestelmät ja varastointi ovat asianmukaisia</t>
  </si>
  <si>
    <t>Lanta levitetään ja mullataan/sijoitetaan kasvukaudella hyvissä olosuhteissa</t>
  </si>
  <si>
    <t xml:space="preserve">Lannan ravinteet hyödynnetään lannoituksessa mahdollisimman tehokkaasti </t>
  </si>
  <si>
    <t xml:space="preserve">Lannan käsittely - ja prosessointimahdollisuudet on mietitty ja hyödynnetty </t>
  </si>
  <si>
    <t>Ruokinta on suunniteltu eläinryhmittäin, rehun laatu ja sulavuus on tiedossa</t>
  </si>
  <si>
    <t>Tilalla on varauduttu kuiviin kausiin esim. valumavesien talteenoton tai säätösalaojien avulla</t>
  </si>
  <si>
    <t>Alus- ja kerääjäkasveja käytetään viljelyssä onnistuneesti</t>
  </si>
  <si>
    <t>Koko karja laiduntaa ja laidunkierto on tehokas</t>
  </si>
  <si>
    <t>Uudistusprosessi on harkittu ja lehmiä poistetaan vain luonnollisista syistä</t>
  </si>
  <si>
    <t>Eläinaineksen kehitys on suunniteltua, jalostussuunnitelmat toimivat jalostuksen pohjana</t>
  </si>
  <si>
    <t xml:space="preserve">Lehmien poikimaväli on lyhyt (alle 385 pv) ja tiinehtyvyys on hyvä </t>
  </si>
  <si>
    <t>Eläinterveyden hoitamiseen ja parantamiseen kiinnitetään huomiota, tilalle on tehty terveydenhuoltosuunnitelma</t>
  </si>
  <si>
    <t>Eläinten hyvinvointiin on kiinnitetty huomiota (rehua ja vettä vapaasti tarjolla, valo, ilma, tila, makuumukavuus, liikkumisen vapaus ja esteettömyys)</t>
  </si>
  <si>
    <t>Tilalla on tehty energiasuunnitelma tai muu laskelma energian kulutuksesta</t>
  </si>
  <si>
    <t xml:space="preserve">Tilalla suositaan uusiutuvia energiamuotoja fossiilisten sijaan </t>
  </si>
  <si>
    <t>Koneet ja laitteet huolletaan säännöllisesti</t>
  </si>
  <si>
    <t>Tilan logistiikka ja peltoliikenne on suunniteltu ja käytetään taloudellista ajotapaa</t>
  </si>
  <si>
    <t>Tilalla on energian tuotantoa/tilalle on suunniteltu uusiutuvan energian investointeja</t>
  </si>
  <si>
    <t>Jätevedet käsitellään, tilalla on pienpuhdistamo/imeytyskenttä</t>
  </si>
  <si>
    <t xml:space="preserve">Maan liiallista muokkausta vältetään turvemailla, pellot pidetään kasvipeitteisinä </t>
  </si>
  <si>
    <t xml:space="preserve">Turvemailta tavoitellaan korkeita satotasoja </t>
  </si>
  <si>
    <t xml:space="preserve">Pohjaveden pinnan korkeutta tarkkaillaan ja se pidetään tarpeeksi korkealla (esim. säätösalaojitus) </t>
  </si>
  <si>
    <t xml:space="preserve">Suositaan mahdollisuuksien mukaan kevyempiä muokkausmenetelmiä </t>
  </si>
  <si>
    <t>Osa-alue</t>
  </si>
  <si>
    <t>Indeksi</t>
  </si>
  <si>
    <t>Osakokonaisuuksien pisteet</t>
  </si>
  <si>
    <t>Biologis-kemiallinen kasvukunto</t>
  </si>
  <si>
    <t>Tekniset valinnat</t>
  </si>
  <si>
    <t>Lanta</t>
  </si>
  <si>
    <t>Eläinten tuotos ja hyvinvointi</t>
  </si>
  <si>
    <t>Energia</t>
  </si>
  <si>
    <t>Jätehuolto</t>
  </si>
  <si>
    <t>Tilalla käytetään viherlannoitusta tai viherkesantoja</t>
  </si>
  <si>
    <t>Peltoliikenteen määrää, painoa ja rengaspaineita mietitään ja vältetään maan tiivistymistä</t>
  </si>
  <si>
    <t>Tilalla on käytössä monipuolinen viljelykierto: monivuotiset ja syväjuuriset kasvit viljelykierrossa (vähintään nurmia/kuminaa 20 % kierrosta)</t>
  </si>
  <si>
    <t>Tilalla hyödynnetään sekaviljelyä (laji- tai lajikeseokset, rivi- tai kaistaviljely) Monimuotoisuuden hyödyntäminen</t>
  </si>
  <si>
    <t>Maan paljaana pitämistämistä ja avokesannointia vältetään</t>
  </si>
  <si>
    <t>Uusia turvepeltoja ei raivata</t>
  </si>
  <si>
    <t>Lantalogistiikka suunnitellaan hyvin (lannan siirron tehokkuus, separointi, etäsäiliöt)</t>
  </si>
  <si>
    <t>Tilusrakenne, peltojen etäisyys talouskeskuksesta on optimoitu ja tilusjärjestelyiden mahdollisuus on huomioitu</t>
  </si>
  <si>
    <t>Materiaalien kierrätys on järjestetty, maatalousmuovi käsitellään asiallisesti</t>
  </si>
  <si>
    <t>Käytetään uusiutuvia/kestokäyttöisiä materiaaleja (katteet, harsot, muovit jne.)</t>
  </si>
  <si>
    <t xml:space="preserve">Eri jätejakeet lajitellaan </t>
  </si>
  <si>
    <t>Pellon vesitalous on kunnossa ja sitä huolletaan: Ojitus toimii ja vesi poistuu pellolta nopeasti (yli 3/4 kunnossa)</t>
  </si>
  <si>
    <r>
      <t>Maan rakennetta, pieneliöstön aktiivisuutta ja lierojen määrää seurataan l</t>
    </r>
    <r>
      <rPr>
        <sz val="11"/>
        <color theme="1"/>
        <rFont val="Calibri"/>
        <family val="2"/>
        <scheme val="minor"/>
      </rPr>
      <t>apiotestillä, muokkauksen yhteydessä tms.</t>
    </r>
  </si>
  <si>
    <r>
      <t>Kotimaisia palkokasveja hyödynnetään ruokinnassa, soija on korvattu (</t>
    </r>
    <r>
      <rPr>
        <sz val="11"/>
        <color theme="1"/>
        <rFont val="Calibri"/>
        <family val="2"/>
        <scheme val="minor"/>
      </rPr>
      <t>vai "soijaa ei käytetä")</t>
    </r>
  </si>
  <si>
    <r>
      <t>Energian kulutusta seurataan vähintään vuositasolla (</t>
    </r>
    <r>
      <rPr>
        <sz val="11"/>
        <color theme="1"/>
        <rFont val="Calibri"/>
        <family val="2"/>
        <scheme val="minor"/>
      </rPr>
      <t>pö, sähkö, biomassat)</t>
    </r>
  </si>
  <si>
    <r>
      <t>Energiatehokkuutta on parannettu (koneet, laitteet, tuotantorakennukset) t</t>
    </r>
    <r>
      <rPr>
        <sz val="11"/>
        <color theme="1"/>
        <rFont val="Calibri"/>
        <family val="2"/>
        <scheme val="minor"/>
      </rPr>
      <t>ai se on todettu hyväksi esim. energiasuunnitelman yhteydessä</t>
    </r>
  </si>
  <si>
    <r>
      <t xml:space="preserve">Sadon säilöntä-, kuivaus- ja varastointitavat </t>
    </r>
    <r>
      <rPr>
        <sz val="11"/>
        <color theme="1"/>
        <rFont val="Calibri"/>
        <family val="2"/>
        <scheme val="minor"/>
      </rPr>
      <t>vastaavat sadon käyttötarkoitusta- &gt; ovat energiatehokkaita tai vähäpäästöisiä</t>
    </r>
  </si>
  <si>
    <r>
      <t xml:space="preserve">Ruokintateknologiassa </t>
    </r>
    <r>
      <rPr>
        <sz val="11"/>
        <color theme="1"/>
        <rFont val="Calibri"/>
        <family val="2"/>
        <scheme val="minor"/>
      </rPr>
      <t>suositaan sähkötoimisia koneita ja tuotantorakennusten määrä on mietitty energian kulutuksen mukaan &gt; Ruokinnan energiankulutusta on laskettu ja sitä on mahdollisuuksien ja tarpeen mukaan parannettu</t>
    </r>
  </si>
  <si>
    <t>7. Energian käyttö</t>
  </si>
  <si>
    <t>8. Jätehuolto</t>
  </si>
  <si>
    <t>9. Lannan käsittely (lannan alkuperä oma tai muu tila)</t>
  </si>
  <si>
    <t>10. Eläinten ruokinta ja laiduntaminen</t>
  </si>
  <si>
    <t>11. Tuotos, eläinaines ja hyvinvointi</t>
  </si>
  <si>
    <t>9. Lannan käsittely</t>
  </si>
  <si>
    <t>5. Muokkaus</t>
  </si>
  <si>
    <t>Hiilikartoitustyökalu on jalostettu/muokattu ProAgrian Hiilitsekkilistasta, jonka on alun perin laatinut Sari Peltonen/ProAgria Keskusten Liitto</t>
  </si>
  <si>
    <t>Hiilikartoituksen soveltaminen: Iina Haikarainen/ProAgria Etelä-Savo</t>
  </si>
  <si>
    <t>Graafinen ilme, jäsentely ja kaavat: Maarit Kari/ProAgria Keskusten Liitto</t>
  </si>
  <si>
    <t>Kommentti</t>
  </si>
  <si>
    <t>Maan viljavuutta ja pH:ta seurataan lohkoilla maalajeittain ja toimenpiteisiin ryhdytään tarpeen mukaan</t>
  </si>
  <si>
    <t xml:space="preserve">Kartoituksen tekijä: </t>
  </si>
  <si>
    <t>Lohkoista jätetään mahdollisimman suuri osa aidoksi kasvipeitteiseksi talven ajaksi 
(Vähintään 40 %)</t>
  </si>
  <si>
    <t>Tuotantopanosten käyttö on tarkennettua ja tarpeenmukaista, pääravinnetaseet ovat tasapainossa (arveluttavan korkeita tai hälyyttävän alhaisia arvoja korkeintaan 5 %:lla lohkoista tms.)</t>
  </si>
  <si>
    <t>Viljelysuunnittelussa huomioidaan satoisuus ja sen merkitys hiilensidonnassa</t>
  </si>
  <si>
    <t xml:space="preserve">Hukkamaitoa* ei synny lainkaan tai vain vähän </t>
  </si>
  <si>
    <t xml:space="preserve">Pvm: </t>
  </si>
  <si>
    <t xml:space="preserve">Tila: </t>
  </si>
  <si>
    <t>Lehmät ovat kestäviä (keskipoikimakerta 3 tai yli)</t>
  </si>
  <si>
    <t xml:space="preserve">Huomioitavaa: </t>
  </si>
  <si>
    <t>Käytetään monipuolista nurmikasvilajistoa ja -seoksia (nurmi kylvetään vähintään 3  lajin seoksella )</t>
  </si>
  <si>
    <t>Rehun hyväksikäyttö on tehokasta (EKM 1,4-1,6), valkuaista ei yliruokita, typen hyväksikäyttö on tehokasta</t>
  </si>
  <si>
    <t>JOS KOTIELÄINTILA; TÄYTÄ MYÖS 9-11</t>
  </si>
  <si>
    <t>Tehtäväalue</t>
  </si>
  <si>
    <t>Tehtävä</t>
  </si>
  <si>
    <t>kontakti/palvelu</t>
  </si>
  <si>
    <t xml:space="preserve">Käytetään uusia satoisia, viljelyvarmoja ja taudinkestäviä lajikkeita mahdollisuuksien mukaan </t>
  </si>
  <si>
    <t>Huomioidaan nurmien kunto ja tuottavuus, hyödynnetäänkö täydennyskylvöä? (maksimi-ikä VL-nurmi 3 vuotta, rehu/laidun 5 v.)</t>
  </si>
  <si>
    <t>Syyskyntöä vältetään</t>
  </si>
  <si>
    <t>Karkearehun osuus ruokinnassa lypsävillä lehmillä on suuri (yli 50 % ka:sta)</t>
  </si>
  <si>
    <t xml:space="preserve">Säilörehun säilöntälaatua seurataan, laatu on hyvä ja hävikin osuus pieni </t>
  </si>
  <si>
    <t>vastaus</t>
  </si>
  <si>
    <t>ei koske tilaa</t>
  </si>
  <si>
    <t>kunnossa</t>
  </si>
  <si>
    <t>toteutuu osittain</t>
  </si>
  <si>
    <t>ei toteudu</t>
  </si>
  <si>
    <t>valitse</t>
  </si>
  <si>
    <r>
      <t xml:space="preserve">Valitse riveittäin: </t>
    </r>
    <r>
      <rPr>
        <b/>
        <sz val="10"/>
        <color theme="1"/>
        <rFont val="Calibri"/>
        <family val="2"/>
        <scheme val="minor"/>
      </rPr>
      <t>kunnossa/ei toteudu/toteutuu osittain/ei koske tilaa</t>
    </r>
  </si>
  <si>
    <t xml:space="preserve">Tee valinta jokaiselle riville </t>
  </si>
  <si>
    <t>VALINTA</t>
  </si>
  <si>
    <t>valintojen tarkistus</t>
  </si>
  <si>
    <t>arvojen tarkastus</t>
  </si>
  <si>
    <t>Käytetään mykorritsoja/sienijuuria suosivia kasveja ja viljelymenetelmiä (lannan käyttö, kasvivalinnat, minimimuokkaus, kasvinsuojeluaineiden välttäminen yms.)</t>
  </si>
  <si>
    <t>Eri peltolohkojen kasvukunto ja tuottokyky on tunnistettu (lohkot luokiteltu, tms., osaako sanoa, mikä osuus on huonokuntoista tms.)</t>
  </si>
  <si>
    <t>Säädetään nurmen niittokorkeutta yhteyttävän lehtipinta-alan lisäämiseksi (rehunurmet, laitumet, VL-nurmet, sänki vähintään 10-12 cm)</t>
  </si>
  <si>
    <r>
      <rPr>
        <b/>
        <sz val="22"/>
        <color theme="1"/>
        <rFont val="Calibri"/>
        <family val="2"/>
        <scheme val="minor"/>
      </rPr>
      <t>Hiilikartoitus</t>
    </r>
    <r>
      <rPr>
        <b/>
        <sz val="18"/>
        <color theme="1"/>
        <rFont val="Calibri"/>
        <family val="2"/>
        <scheme val="minor"/>
      </rPr>
      <t xml:space="preserve"> - tilan ilmastotoimenpiteiden arviointi</t>
    </r>
  </si>
  <si>
    <t>painottamaton keskiarvo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</si>
</sst>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gradientFill>
        <stop position="0">
          <color theme="5" tint="-0.25098422193060094"/>
        </stop>
        <stop position="0.5">
          <color theme="5" tint="0.59999389629810485"/>
        </stop>
        <stop position="1">
          <color theme="5" tint="-0.25098422193060094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2" fontId="0" fillId="3" borderId="2" xfId="0" applyNumberFormat="1" applyFill="1" applyBorder="1"/>
    <xf numFmtId="0" fontId="0" fillId="2" borderId="0" xfId="0" applyFill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4" borderId="0" xfId="0" applyFill="1"/>
    <xf numFmtId="0" fontId="0" fillId="4" borderId="0" xfId="0" applyFill="1" applyAlignment="1">
      <alignment wrapText="1"/>
    </xf>
    <xf numFmtId="2" fontId="0" fillId="4" borderId="0" xfId="0" applyNumberFormat="1" applyFill="1"/>
    <xf numFmtId="0" fontId="0" fillId="5" borderId="0" xfId="0" applyFill="1"/>
    <xf numFmtId="0" fontId="0" fillId="5" borderId="0" xfId="0" applyFill="1" applyAlignment="1">
      <alignment wrapText="1"/>
    </xf>
    <xf numFmtId="2" fontId="0" fillId="5" borderId="0" xfId="0" applyNumberFormat="1" applyFill="1"/>
    <xf numFmtId="0" fontId="0" fillId="6" borderId="0" xfId="0" applyFill="1"/>
    <xf numFmtId="2" fontId="0" fillId="6" borderId="0" xfId="0" applyNumberFormat="1" applyFill="1"/>
    <xf numFmtId="0" fontId="0" fillId="6" borderId="0" xfId="0" applyFill="1" applyAlignment="1">
      <alignment wrapText="1"/>
    </xf>
    <xf numFmtId="0" fontId="0" fillId="7" borderId="0" xfId="0" applyFill="1"/>
    <xf numFmtId="0" fontId="0" fillId="7" borderId="0" xfId="0" applyFill="1" applyAlignment="1">
      <alignment wrapText="1"/>
    </xf>
    <xf numFmtId="0" fontId="0" fillId="8" borderId="0" xfId="0" applyFill="1"/>
    <xf numFmtId="0" fontId="0" fillId="8" borderId="0" xfId="0" applyFill="1" applyAlignment="1">
      <alignment wrapText="1"/>
    </xf>
    <xf numFmtId="2" fontId="0" fillId="8" borderId="0" xfId="0" applyNumberFormat="1" applyFill="1"/>
    <xf numFmtId="2" fontId="0" fillId="7" borderId="0" xfId="0" applyNumberFormat="1" applyFill="1"/>
    <xf numFmtId="0" fontId="0" fillId="9" borderId="0" xfId="0" applyFill="1"/>
    <xf numFmtId="0" fontId="0" fillId="9" borderId="0" xfId="0" applyFill="1" applyAlignment="1">
      <alignment wrapText="1"/>
    </xf>
    <xf numFmtId="2" fontId="0" fillId="9" borderId="0" xfId="0" applyNumberFormat="1" applyFill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1" fillId="6" borderId="0" xfId="0" applyFont="1" applyFill="1"/>
    <xf numFmtId="0" fontId="0" fillId="4" borderId="1" xfId="0" applyFill="1" applyBorder="1" applyAlignment="1">
      <alignment wrapText="1"/>
    </xf>
    <xf numFmtId="2" fontId="0" fillId="4" borderId="1" xfId="0" applyNumberFormat="1" applyFill="1" applyBorder="1"/>
    <xf numFmtId="0" fontId="0" fillId="6" borderId="1" xfId="0" applyFill="1" applyBorder="1" applyAlignment="1">
      <alignment wrapText="1"/>
    </xf>
    <xf numFmtId="2" fontId="0" fillId="6" borderId="1" xfId="0" applyNumberFormat="1" applyFill="1" applyBorder="1"/>
    <xf numFmtId="0" fontId="0" fillId="5" borderId="1" xfId="0" applyFill="1" applyBorder="1" applyAlignment="1">
      <alignment wrapText="1"/>
    </xf>
    <xf numFmtId="2" fontId="0" fillId="5" borderId="1" xfId="0" applyNumberFormat="1" applyFill="1" applyBorder="1"/>
    <xf numFmtId="0" fontId="0" fillId="8" borderId="1" xfId="0" applyFill="1" applyBorder="1" applyAlignment="1">
      <alignment wrapText="1"/>
    </xf>
    <xf numFmtId="2" fontId="0" fillId="8" borderId="1" xfId="0" applyNumberFormat="1" applyFill="1" applyBorder="1"/>
    <xf numFmtId="0" fontId="0" fillId="7" borderId="1" xfId="0" applyFill="1" applyBorder="1" applyAlignment="1">
      <alignment wrapText="1"/>
    </xf>
    <xf numFmtId="2" fontId="0" fillId="7" borderId="1" xfId="0" applyNumberFormat="1" applyFill="1" applyBorder="1"/>
    <xf numFmtId="0" fontId="0" fillId="9" borderId="1" xfId="0" applyFill="1" applyBorder="1" applyAlignment="1">
      <alignment wrapText="1"/>
    </xf>
    <xf numFmtId="2" fontId="0" fillId="9" borderId="1" xfId="0" applyNumberFormat="1" applyFill="1" applyBorder="1"/>
    <xf numFmtId="0" fontId="2" fillId="0" borderId="0" xfId="0" applyFont="1" applyAlignment="1" applyProtection="1">
      <alignment wrapText="1"/>
      <protection locked="0"/>
    </xf>
    <xf numFmtId="2" fontId="0" fillId="10" borderId="4" xfId="0" applyNumberFormat="1" applyFill="1" applyBorder="1"/>
    <xf numFmtId="0" fontId="6" fillId="0" borderId="0" xfId="0" applyFont="1"/>
    <xf numFmtId="0" fontId="5" fillId="11" borderId="0" xfId="0" applyFont="1" applyFill="1"/>
    <xf numFmtId="0" fontId="0" fillId="0" borderId="1" xfId="0" applyBorder="1"/>
    <xf numFmtId="0" fontId="7" fillId="0" borderId="0" xfId="0" applyFont="1"/>
    <xf numFmtId="0" fontId="0" fillId="12" borderId="0" xfId="0" applyFill="1"/>
    <xf numFmtId="0" fontId="0" fillId="10" borderId="5" xfId="0" applyFill="1" applyBorder="1" applyAlignment="1">
      <alignment wrapText="1"/>
    </xf>
    <xf numFmtId="0" fontId="7" fillId="0" borderId="0" xfId="0" applyFont="1" applyAlignment="1">
      <alignment wrapText="1"/>
    </xf>
    <xf numFmtId="0" fontId="0" fillId="13" borderId="0" xfId="0" applyFill="1"/>
    <xf numFmtId="0" fontId="3" fillId="2" borderId="1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8" fillId="0" borderId="0" xfId="0" applyFont="1" applyProtection="1">
      <protection locked="0"/>
    </xf>
    <xf numFmtId="2" fontId="0" fillId="12" borderId="0" xfId="0" applyNumberForma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Osa-alueen arvo 0 -1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'Tulosgrafiikka kotieläintilat'!$C$3</c:f>
              <c:strCache>
                <c:ptCount val="1"/>
                <c:pt idx="0">
                  <c:v>Indeksi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'Tulosgrafiikka kotieläintilat'!$B$4:$B$14</c:f>
              <c:strCache>
                <c:ptCount val="11"/>
                <c:pt idx="0">
                  <c:v>1. Pellon kasvukunto</c:v>
                </c:pt>
                <c:pt idx="1">
                  <c:v>2. Kasvivalinnat ja viljelykierto</c:v>
                </c:pt>
                <c:pt idx="2">
                  <c:v>3. Sadontuotto ja viljelytekniikka</c:v>
                </c:pt>
                <c:pt idx="3">
                  <c:v>4. Nurmen viljelytekniikka</c:v>
                </c:pt>
                <c:pt idx="4">
                  <c:v>5. Muokkaus</c:v>
                </c:pt>
                <c:pt idx="5">
                  <c:v>6. Turvemaiden viljely</c:v>
                </c:pt>
                <c:pt idx="6">
                  <c:v>7. Energian käyttö</c:v>
                </c:pt>
                <c:pt idx="7">
                  <c:v>8. Jätehuolto</c:v>
                </c:pt>
                <c:pt idx="8">
                  <c:v>9. Lannan käsittely</c:v>
                </c:pt>
                <c:pt idx="9">
                  <c:v>10. Eläinten ruokinta ja laiduntaminen</c:v>
                </c:pt>
                <c:pt idx="10">
                  <c:v>11. Tuotos, eläinaines ja hyvinvointi</c:v>
                </c:pt>
              </c:strCache>
            </c:strRef>
          </c:cat>
          <c:val>
            <c:numRef>
              <c:f>'Tulosgrafiikka kotieläintilat'!$C$4:$C$14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6-422E-9867-87E62D904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472895"/>
        <c:axId val="421924847"/>
      </c:radarChart>
      <c:catAx>
        <c:axId val="423472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21924847"/>
        <c:crosses val="autoZero"/>
        <c:auto val="1"/>
        <c:lblAlgn val="ctr"/>
        <c:lblOffset val="100"/>
        <c:noMultiLvlLbl val="0"/>
      </c:catAx>
      <c:valAx>
        <c:axId val="421924847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23472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Indeksi (0-1)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'Tulosgrafiikka kotieläintilat'!$C$16</c:f>
              <c:strCache>
                <c:ptCount val="1"/>
                <c:pt idx="0">
                  <c:v>Indeksi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'Tulosgrafiikka kotieläintilat'!$B$17:$B$22</c:f>
              <c:strCache>
                <c:ptCount val="6"/>
                <c:pt idx="0">
                  <c:v>Biologis-kemiallinen kasvukunto</c:v>
                </c:pt>
                <c:pt idx="1">
                  <c:v>Tekniset valinnat</c:v>
                </c:pt>
                <c:pt idx="2">
                  <c:v>Energia</c:v>
                </c:pt>
                <c:pt idx="3">
                  <c:v>Jätehuolto</c:v>
                </c:pt>
                <c:pt idx="4">
                  <c:v>Lanta</c:v>
                </c:pt>
                <c:pt idx="5">
                  <c:v>Eläinten tuotos ja hyvinvointi</c:v>
                </c:pt>
              </c:strCache>
            </c:strRef>
          </c:cat>
          <c:val>
            <c:numRef>
              <c:f>'Tulosgrafiikka kotieläintilat'!$C$17:$C$22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C-4B89-BE58-E13F6E4AF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3445519"/>
        <c:axId val="421963535"/>
      </c:radarChart>
      <c:catAx>
        <c:axId val="2103445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21963535"/>
        <c:crosses val="autoZero"/>
        <c:auto val="1"/>
        <c:lblAlgn val="ctr"/>
        <c:lblOffset val="100"/>
        <c:noMultiLvlLbl val="0"/>
      </c:catAx>
      <c:valAx>
        <c:axId val="42196353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03445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>
      <c:oddFooter>&amp;R&amp;G</c:oddFooter>
    </c:headerFooter>
    <c:pageMargins b="0.74803149606299213" l="0.70866141732283472" r="0.70866141732283472" t="0.74803149606299213" header="0.31496062992125984" footer="0.31496062992125984"/>
    <c:pageSetup orientation="portrait"/>
    <c:legacyDrawingHF r:id="rId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Osa-alueen arvo 0 -1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'Tulosgrafiikka kasvituotanto'!$C$3</c:f>
              <c:strCache>
                <c:ptCount val="1"/>
                <c:pt idx="0">
                  <c:v>Indeksi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'Tulosgrafiikka kasvituotanto'!$B$4:$B$14</c:f>
              <c:strCache>
                <c:ptCount val="8"/>
                <c:pt idx="0">
                  <c:v>1. Pellon kasvukunto</c:v>
                </c:pt>
                <c:pt idx="1">
                  <c:v>2. Kasvivalinnat ja viljelykierto</c:v>
                </c:pt>
                <c:pt idx="2">
                  <c:v>3. Sadontuotto ja viljelytekniikka</c:v>
                </c:pt>
                <c:pt idx="3">
                  <c:v>4. Nurmen viljelytekniikka</c:v>
                </c:pt>
                <c:pt idx="4">
                  <c:v>5. Muokkaus</c:v>
                </c:pt>
                <c:pt idx="5">
                  <c:v>6. Turvemaiden viljely</c:v>
                </c:pt>
                <c:pt idx="6">
                  <c:v>7. Energian käyttö</c:v>
                </c:pt>
                <c:pt idx="7">
                  <c:v>8. Jätehuolto</c:v>
                </c:pt>
              </c:strCache>
            </c:strRef>
          </c:cat>
          <c:val>
            <c:numRef>
              <c:f>'Tulosgrafiikka kasvituotanto'!$C$4:$C$14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E-44E6-BA43-187939F98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472895"/>
        <c:axId val="421924847"/>
      </c:radarChart>
      <c:catAx>
        <c:axId val="423472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21924847"/>
        <c:crosses val="autoZero"/>
        <c:auto val="1"/>
        <c:lblAlgn val="ctr"/>
        <c:lblOffset val="100"/>
        <c:noMultiLvlLbl val="0"/>
      </c:catAx>
      <c:valAx>
        <c:axId val="421924847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23472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Indeksi (0-1)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'Tulosgrafiikka kasvituotanto'!$C$16</c:f>
              <c:strCache>
                <c:ptCount val="1"/>
                <c:pt idx="0">
                  <c:v>Indeksi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'Tulosgrafiikka kasvituotanto'!$B$17:$B$22</c:f>
              <c:strCache>
                <c:ptCount val="5"/>
                <c:pt idx="0">
                  <c:v>Biologis-kemiallinen kasvukunto</c:v>
                </c:pt>
                <c:pt idx="1">
                  <c:v>Tekniset valinnat</c:v>
                </c:pt>
                <c:pt idx="2">
                  <c:v>Energia</c:v>
                </c:pt>
                <c:pt idx="3">
                  <c:v>Jätehuolto</c:v>
                </c:pt>
                <c:pt idx="4">
                  <c:v>Lanta</c:v>
                </c:pt>
              </c:strCache>
            </c:strRef>
          </c:cat>
          <c:val>
            <c:numRef>
              <c:f>'Tulosgrafiikka kasvituotanto'!$C$17:$C$22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A-43C9-AA8E-BF913BE36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3445519"/>
        <c:axId val="421963535"/>
      </c:radarChart>
      <c:catAx>
        <c:axId val="2103445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21963535"/>
        <c:crosses val="autoZero"/>
        <c:auto val="1"/>
        <c:lblAlgn val="ctr"/>
        <c:lblOffset val="100"/>
        <c:noMultiLvlLbl val="0"/>
      </c:catAx>
      <c:valAx>
        <c:axId val="42196353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03445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>
      <c:oddFooter>&amp;R&amp;G</c:oddFooter>
    </c:headerFooter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4857751</xdr:colOff>
      <xdr:row>0</xdr:row>
      <xdr:rowOff>44450</xdr:rowOff>
    </xdr:from>
    <xdr:to>
      <xdr:col>2</xdr:col>
      <xdr:colOff>5979177</xdr:colOff>
      <xdr:row>6</xdr:row>
      <xdr:rowOff>43180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BEA799FE-7898-44CD-94FE-4B1B79B7E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9951" y="44450"/>
          <a:ext cx="1121426" cy="1433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353219</xdr:colOff>
      <xdr:row>3</xdr:row>
      <xdr:rowOff>173035</xdr:rowOff>
    </xdr:from>
    <xdr:to>
      <xdr:col>4</xdr:col>
      <xdr:colOff>1873250</xdr:colOff>
      <xdr:row>10</xdr:row>
      <xdr:rowOff>333375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1A05A49-65EB-4B87-8822-5B38F118E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396875</xdr:colOff>
      <xdr:row>11</xdr:row>
      <xdr:rowOff>55561</xdr:rowOff>
    </xdr:from>
    <xdr:to>
      <xdr:col>4</xdr:col>
      <xdr:colOff>1881187</xdr:colOff>
      <xdr:row>21</xdr:row>
      <xdr:rowOff>162718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C8F4BFD-5DF9-4A93-83FF-624ADF8A8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755650</xdr:colOff>
      <xdr:row>0</xdr:row>
      <xdr:rowOff>57150</xdr:rowOff>
    </xdr:from>
    <xdr:to>
      <xdr:col>4</xdr:col>
      <xdr:colOff>1877076</xdr:colOff>
      <xdr:row>5</xdr:row>
      <xdr:rowOff>157480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D96EF437-916A-470F-8F9D-4EB84B966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1750" y="57150"/>
          <a:ext cx="1121426" cy="14338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353219</xdr:colOff>
      <xdr:row>3</xdr:row>
      <xdr:rowOff>93660</xdr:rowOff>
    </xdr:from>
    <xdr:to>
      <xdr:col>5</xdr:col>
      <xdr:colOff>0</xdr:colOff>
      <xdr:row>10</xdr:row>
      <xdr:rowOff>254000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9BAAD07-5C37-419A-BF82-259CBFF1B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396875</xdr:colOff>
      <xdr:row>10</xdr:row>
      <xdr:rowOff>349249</xdr:rowOff>
    </xdr:from>
    <xdr:to>
      <xdr:col>5</xdr:col>
      <xdr:colOff>0</xdr:colOff>
      <xdr:row>23</xdr:row>
      <xdr:rowOff>174624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0E2ABD7E-2A6A-45AD-A02B-FC4734A52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742950</xdr:colOff>
      <xdr:row>0</xdr:row>
      <xdr:rowOff>25400</xdr:rowOff>
    </xdr:from>
    <xdr:to>
      <xdr:col>4</xdr:col>
      <xdr:colOff>1864376</xdr:colOff>
      <xdr:row>5</xdr:row>
      <xdr:rowOff>125730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F90DC96A-971A-4F65-BB80-E88DBF1B1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25400"/>
          <a:ext cx="1121426" cy="1433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350AB-60D1-4706-88E7-FAE0D6A1F092}">
  <dimension ref="B1:F124"/>
  <sheetViews>
    <sheetView tabSelected="1" zoomScaleNormal="100" zoomScaleSheetLayoutView="110" zoomScalePageLayoutView="60" workbookViewId="0">
      <selection activeCell="C125" sqref="C125"/>
    </sheetView>
  </sheetViews>
  <sheetFormatPr defaultRowHeight="14.5" x14ac:dyDescent="0.35"/>
  <cols>
    <col min="1" max="1" width="1.81640625" customWidth="1"/>
    <col min="2" max="2" width="13.81640625" customWidth="1"/>
    <col min="3" max="3" width="85.81640625" customWidth="1"/>
    <col min="4" max="4" width="7.1796875" hidden="1" customWidth="1"/>
    <col min="5" max="8" width="0" hidden="1" customWidth="1"/>
  </cols>
  <sheetData>
    <row r="1" spans="2:6" ht="28.5" x14ac:dyDescent="0.65">
      <c r="B1" s="58" t="s">
        <v>103</v>
      </c>
      <c r="C1" s="8"/>
    </row>
    <row r="2" spans="2:6" x14ac:dyDescent="0.35">
      <c r="B2" s="28" t="s">
        <v>75</v>
      </c>
    </row>
    <row r="3" spans="2:6" x14ac:dyDescent="0.35">
      <c r="B3" s="28" t="s">
        <v>74</v>
      </c>
    </row>
    <row r="4" spans="2:6" ht="26.5" x14ac:dyDescent="0.35">
      <c r="B4" s="44" t="s">
        <v>69</v>
      </c>
    </row>
    <row r="5" spans="2:6" x14ac:dyDescent="0.35">
      <c r="C5" s="8"/>
    </row>
    <row r="6" spans="2:6" x14ac:dyDescent="0.35">
      <c r="B6" s="29" t="s">
        <v>95</v>
      </c>
      <c r="C6" s="29"/>
    </row>
    <row r="7" spans="2:6" x14ac:dyDescent="0.35">
      <c r="B7" s="28" t="s">
        <v>96</v>
      </c>
      <c r="C7" s="29"/>
    </row>
    <row r="8" spans="2:6" x14ac:dyDescent="0.35">
      <c r="B8" s="28"/>
      <c r="C8" s="29"/>
    </row>
    <row r="9" spans="2:6" ht="9" customHeight="1" x14ac:dyDescent="0.35"/>
    <row r="10" spans="2:6" x14ac:dyDescent="0.35">
      <c r="B10" s="10" t="s">
        <v>0</v>
      </c>
      <c r="C10" s="10"/>
    </row>
    <row r="11" spans="2:6" ht="6.75" customHeight="1" x14ac:dyDescent="0.35"/>
    <row r="12" spans="2:6" x14ac:dyDescent="0.35">
      <c r="B12" s="53" t="s">
        <v>97</v>
      </c>
      <c r="C12" s="49" t="str">
        <f>IF(F20&gt;0,"Tee kaikki valinnat !","")</f>
        <v>Tee kaikki valinnat !</v>
      </c>
      <c r="E12" t="s">
        <v>99</v>
      </c>
      <c r="F12" t="s">
        <v>98</v>
      </c>
    </row>
    <row r="13" spans="2:6" ht="29" x14ac:dyDescent="0.35">
      <c r="B13" s="54" t="s">
        <v>94</v>
      </c>
      <c r="C13" s="4" t="s">
        <v>50</v>
      </c>
      <c r="D13" t="str">
        <f>IF(B13="kunnossa",1,IF(B13= "ei toteudu",0,IF(B13="toteutuu osittain",0.5,"")))</f>
        <v/>
      </c>
      <c r="F13">
        <f>IF(B13="valitse",1,0)</f>
        <v>1</v>
      </c>
    </row>
    <row r="14" spans="2:6" x14ac:dyDescent="0.35">
      <c r="B14" s="55" t="s">
        <v>94</v>
      </c>
      <c r="C14" s="6" t="s">
        <v>12</v>
      </c>
      <c r="D14" t="str">
        <f>IF(B14="kunnossa",1,IF(B14= "ei toteudu",0,IF(B14="toteutuu osittain",0.5,"")))</f>
        <v/>
      </c>
      <c r="F14">
        <f t="shared" ref="F14:F19" si="0">IF(B14="valitse",1,0)</f>
        <v>1</v>
      </c>
    </row>
    <row r="15" spans="2:6" ht="29" x14ac:dyDescent="0.35">
      <c r="B15" s="54" t="s">
        <v>94</v>
      </c>
      <c r="C15" s="4" t="s">
        <v>1</v>
      </c>
      <c r="D15" t="str">
        <f t="shared" ref="D15:D19" si="1">IF(B15="kunnossa",1,IF(B15= "ei toteudu",0,IF(B15="toteutuu osittain",0.5,"")))</f>
        <v/>
      </c>
      <c r="F15">
        <f t="shared" si="0"/>
        <v>1</v>
      </c>
    </row>
    <row r="16" spans="2:6" ht="29" x14ac:dyDescent="0.35">
      <c r="B16" s="55" t="s">
        <v>94</v>
      </c>
      <c r="C16" s="5" t="s">
        <v>68</v>
      </c>
      <c r="D16" t="str">
        <f t="shared" si="1"/>
        <v/>
      </c>
      <c r="F16">
        <f t="shared" si="0"/>
        <v>1</v>
      </c>
    </row>
    <row r="17" spans="2:6" ht="29" x14ac:dyDescent="0.35">
      <c r="B17" s="54" t="s">
        <v>94</v>
      </c>
      <c r="C17" s="7" t="s">
        <v>51</v>
      </c>
      <c r="D17" t="str">
        <f t="shared" si="1"/>
        <v/>
      </c>
      <c r="F17">
        <f t="shared" si="0"/>
        <v>1</v>
      </c>
    </row>
    <row r="18" spans="2:6" x14ac:dyDescent="0.35">
      <c r="B18" s="55" t="s">
        <v>94</v>
      </c>
      <c r="C18" s="6" t="s">
        <v>40</v>
      </c>
      <c r="D18" t="str">
        <f t="shared" si="1"/>
        <v/>
      </c>
      <c r="F18">
        <f t="shared" si="0"/>
        <v>1</v>
      </c>
    </row>
    <row r="19" spans="2:6" ht="15" thickBot="1" x14ac:dyDescent="0.4">
      <c r="B19" s="56" t="s">
        <v>94</v>
      </c>
      <c r="C19" s="4" t="s">
        <v>39</v>
      </c>
      <c r="D19" t="str">
        <f t="shared" si="1"/>
        <v/>
      </c>
      <c r="F19">
        <f t="shared" si="0"/>
        <v>1</v>
      </c>
    </row>
    <row r="20" spans="2:6" ht="20.25" customHeight="1" thickBot="1" x14ac:dyDescent="0.4">
      <c r="B20" s="3" t="str">
        <f>D20</f>
        <v/>
      </c>
      <c r="C20" s="6" t="s">
        <v>77</v>
      </c>
      <c r="D20" s="50" t="str">
        <f>IF(SUM(D13:D19)=0,"",AVERAGE(D13:D19))</f>
        <v/>
      </c>
      <c r="E20" s="50">
        <f>COUNT(D13:D19)</f>
        <v>0</v>
      </c>
      <c r="F20" s="50">
        <f>SUM(F13:F19)</f>
        <v>7</v>
      </c>
    </row>
    <row r="21" spans="2:6" x14ac:dyDescent="0.35">
      <c r="C21" s="2"/>
    </row>
    <row r="22" spans="2:6" x14ac:dyDescent="0.35">
      <c r="B22" s="10" t="s">
        <v>2</v>
      </c>
      <c r="C22" s="11"/>
    </row>
    <row r="23" spans="2:6" ht="6" customHeight="1" x14ac:dyDescent="0.35">
      <c r="C23" s="2"/>
    </row>
    <row r="24" spans="2:6" x14ac:dyDescent="0.35">
      <c r="B24" s="53" t="s">
        <v>97</v>
      </c>
      <c r="C24" s="52" t="str">
        <f>IF(F30&gt;0,"Tee kaikki valinnat !","")</f>
        <v>Tee kaikki valinnat !</v>
      </c>
    </row>
    <row r="25" spans="2:6" ht="29" x14ac:dyDescent="0.35">
      <c r="B25" s="54" t="s">
        <v>94</v>
      </c>
      <c r="C25" s="4" t="s">
        <v>41</v>
      </c>
      <c r="D25" t="str">
        <f>IF(B25="kunnossa",1,IF(B25= "ei toteudu",0,IF(B25="toteutuu osittain",0.5,"")))</f>
        <v/>
      </c>
      <c r="F25">
        <f>IF(B25="valitse",1,0)</f>
        <v>1</v>
      </c>
    </row>
    <row r="26" spans="2:6" ht="25.5" customHeight="1" x14ac:dyDescent="0.35">
      <c r="B26" s="57" t="s">
        <v>94</v>
      </c>
      <c r="C26" s="5" t="s">
        <v>70</v>
      </c>
      <c r="D26" t="str">
        <f>IF(B26="kunnossa",1,IF(B26= "ei toteudu",0,IF(B26="toteutuu osittain",0.5,"")))</f>
        <v/>
      </c>
      <c r="F26">
        <f t="shared" ref="F26:F27" si="2">IF(B26="valitse",1,0)</f>
        <v>1</v>
      </c>
    </row>
    <row r="27" spans="2:6" x14ac:dyDescent="0.35">
      <c r="B27" s="54" t="s">
        <v>94</v>
      </c>
      <c r="C27" s="4" t="s">
        <v>13</v>
      </c>
      <c r="D27" t="str">
        <f t="shared" ref="D27" si="3">IF(B27="kunnossa",1,IF(B27= "ei toteudu",0,IF(B27="toteutuu osittain",0.5,"")))</f>
        <v/>
      </c>
      <c r="F27">
        <f t="shared" si="2"/>
        <v>1</v>
      </c>
    </row>
    <row r="28" spans="2:6" ht="29" x14ac:dyDescent="0.35">
      <c r="B28" s="55" t="s">
        <v>94</v>
      </c>
      <c r="C28" s="6" t="s">
        <v>42</v>
      </c>
      <c r="D28" t="str">
        <f>IF(B28="kunnossa",1,IF(B28= "ei toteudu",0,IF(B28="toteutuu osittain",0.5,"")))</f>
        <v/>
      </c>
      <c r="F28">
        <f>IF(B28="valitse",1,0)</f>
        <v>1</v>
      </c>
    </row>
    <row r="29" spans="2:6" ht="29.5" thickBot="1" x14ac:dyDescent="0.4">
      <c r="B29" s="54" t="s">
        <v>94</v>
      </c>
      <c r="C29" s="7" t="s">
        <v>100</v>
      </c>
      <c r="D29" t="str">
        <f>IF(B29="kunnossa",1,IF(B29= "ei toteudu",0,IF(B29="toteutuu osittain",0.5,"")))</f>
        <v/>
      </c>
      <c r="F29">
        <f t="shared" ref="F29" si="4">IF(B29="valitse",1,0)</f>
        <v>1</v>
      </c>
    </row>
    <row r="30" spans="2:6" ht="15" thickBot="1" x14ac:dyDescent="0.4">
      <c r="B30" s="3" t="str">
        <f>D30</f>
        <v/>
      </c>
      <c r="C30" s="6" t="s">
        <v>77</v>
      </c>
      <c r="D30" s="50" t="str">
        <f>IF(SUM(D25:D29)=0,"",AVERAGE(D25:D29))</f>
        <v/>
      </c>
      <c r="E30" s="50">
        <f>COUNT(D25:D29)</f>
        <v>0</v>
      </c>
      <c r="F30" s="50">
        <f>SUM(F25:F29)</f>
        <v>5</v>
      </c>
    </row>
    <row r="31" spans="2:6" x14ac:dyDescent="0.35">
      <c r="C31" s="2"/>
    </row>
    <row r="32" spans="2:6" x14ac:dyDescent="0.35">
      <c r="B32" s="10" t="s">
        <v>3</v>
      </c>
      <c r="C32" s="11"/>
    </row>
    <row r="33" spans="2:6" ht="6" customHeight="1" x14ac:dyDescent="0.35">
      <c r="C33" s="2"/>
    </row>
    <row r="34" spans="2:6" x14ac:dyDescent="0.35">
      <c r="B34" s="53" t="s">
        <v>97</v>
      </c>
      <c r="C34" s="52" t="str">
        <f>IF(F39&gt;0,"Tee kaikki valinnat !","")</f>
        <v>Tee kaikki valinnat !</v>
      </c>
    </row>
    <row r="35" spans="2:6" x14ac:dyDescent="0.35">
      <c r="B35" s="54" t="s">
        <v>94</v>
      </c>
      <c r="C35" s="4" t="s">
        <v>72</v>
      </c>
      <c r="D35" t="str">
        <f>IF(B35="kunnossa",1,IF(B35= "ei toteudu",0,IF(B35="toteutuu osittain",0.5,"")))</f>
        <v/>
      </c>
      <c r="F35">
        <f>IF(B35="valitse",1,0)</f>
        <v>1</v>
      </c>
    </row>
    <row r="36" spans="2:6" ht="29" x14ac:dyDescent="0.35">
      <c r="B36" s="57" t="s">
        <v>94</v>
      </c>
      <c r="C36" s="5" t="s">
        <v>101</v>
      </c>
      <c r="D36" t="str">
        <f>IF(B36="kunnossa",1,IF(B36= "ei toteudu",0,IF(B36="toteutuu osittain",0.5,"")))</f>
        <v/>
      </c>
      <c r="F36">
        <f t="shared" ref="F36:F37" si="5">IF(B36="valitse",1,0)</f>
        <v>1</v>
      </c>
    </row>
    <row r="37" spans="2:6" ht="29" x14ac:dyDescent="0.35">
      <c r="B37" s="54" t="s">
        <v>94</v>
      </c>
      <c r="C37" s="7" t="s">
        <v>71</v>
      </c>
      <c r="D37" t="str">
        <f t="shared" ref="D37" si="6">IF(B37="kunnossa",1,IF(B37= "ei toteudu",0,IF(B37="toteutuu osittain",0.5,"")))</f>
        <v/>
      </c>
      <c r="F37">
        <f t="shared" si="5"/>
        <v>1</v>
      </c>
    </row>
    <row r="38" spans="2:6" ht="15" thickBot="1" x14ac:dyDescent="0.4">
      <c r="B38" s="57" t="s">
        <v>94</v>
      </c>
      <c r="C38" s="6" t="s">
        <v>84</v>
      </c>
      <c r="D38" t="str">
        <f t="shared" ref="D38" si="7">IF(B38="kunnossa",1,IF(B38= "ei toteudu",0,IF(B38="toteutuu osittain",0.5,"")))</f>
        <v/>
      </c>
      <c r="F38">
        <f t="shared" ref="F38" si="8">IF(B38="valitse",1,0)</f>
        <v>1</v>
      </c>
    </row>
    <row r="39" spans="2:6" ht="15" thickBot="1" x14ac:dyDescent="0.4">
      <c r="B39" s="3" t="str">
        <f>D39</f>
        <v/>
      </c>
      <c r="C39" s="6" t="s">
        <v>77</v>
      </c>
      <c r="D39" s="50" t="str">
        <f>IF(SUM(D35:D38)=0,"",AVERAGE(D35:D38))</f>
        <v/>
      </c>
      <c r="E39" s="50">
        <f>COUNT(D35:D38)</f>
        <v>0</v>
      </c>
      <c r="F39" s="50">
        <f>SUM(F35:F38)</f>
        <v>4</v>
      </c>
    </row>
    <row r="40" spans="2:6" x14ac:dyDescent="0.35">
      <c r="C40" s="2"/>
    </row>
    <row r="41" spans="2:6" x14ac:dyDescent="0.35">
      <c r="B41" s="10" t="s">
        <v>4</v>
      </c>
      <c r="C41" s="11"/>
    </row>
    <row r="42" spans="2:6" ht="6.75" customHeight="1" x14ac:dyDescent="0.35">
      <c r="C42" s="2"/>
    </row>
    <row r="43" spans="2:6" x14ac:dyDescent="0.35">
      <c r="B43" s="53" t="s">
        <v>97</v>
      </c>
      <c r="C43" s="52" t="str">
        <f>IF(F47&gt;0,"Tee kaikki valinnat !","")</f>
        <v>Tee kaikki valinnat !</v>
      </c>
    </row>
    <row r="44" spans="2:6" x14ac:dyDescent="0.35">
      <c r="B44" s="54" t="s">
        <v>94</v>
      </c>
      <c r="C44" s="7" t="s">
        <v>78</v>
      </c>
      <c r="D44" t="str">
        <f>IF(B44="kunnossa",1,IF(B44= "ei toteudu",0,IF(B44="toteutuu osittain",0.5,"")))</f>
        <v/>
      </c>
      <c r="F44">
        <f>IF(B44="valitse",1,0)</f>
        <v>1</v>
      </c>
    </row>
    <row r="45" spans="2:6" ht="29" x14ac:dyDescent="0.35">
      <c r="B45" s="57" t="s">
        <v>94</v>
      </c>
      <c r="C45" s="5" t="s">
        <v>85</v>
      </c>
      <c r="D45" t="str">
        <f>IF(B45="kunnossa",1,IF(B45= "ei toteudu",0,IF(B45="toteutuu osittain",0.5,"")))</f>
        <v/>
      </c>
      <c r="F45">
        <f t="shared" ref="F45:F46" si="9">IF(B45="valitse",1,0)</f>
        <v>1</v>
      </c>
    </row>
    <row r="46" spans="2:6" ht="29.5" thickBot="1" x14ac:dyDescent="0.4">
      <c r="B46" s="54" t="s">
        <v>94</v>
      </c>
      <c r="C46" s="7" t="s">
        <v>102</v>
      </c>
      <c r="D46" t="str">
        <f t="shared" ref="D46" si="10">IF(B46="kunnossa",1,IF(B46= "ei toteudu",0,IF(B46="toteutuu osittain",0.5,"")))</f>
        <v/>
      </c>
      <c r="F46">
        <f t="shared" si="9"/>
        <v>1</v>
      </c>
    </row>
    <row r="47" spans="2:6" ht="22.5" customHeight="1" thickBot="1" x14ac:dyDescent="0.4">
      <c r="B47" s="3" t="str">
        <f>D47</f>
        <v/>
      </c>
      <c r="C47" s="6" t="s">
        <v>77</v>
      </c>
      <c r="D47" s="50" t="str">
        <f>IF(SUM(D44:D46)=0,"",AVERAGE(D44:D46))</f>
        <v/>
      </c>
      <c r="E47" s="50">
        <f>COUNT(D44:D46)</f>
        <v>0</v>
      </c>
      <c r="F47" s="50">
        <f>SUM(F44:F46)</f>
        <v>3</v>
      </c>
    </row>
    <row r="48" spans="2:6" x14ac:dyDescent="0.35">
      <c r="C48" s="2"/>
    </row>
    <row r="49" spans="2:6" x14ac:dyDescent="0.35">
      <c r="B49" s="16" t="s">
        <v>5</v>
      </c>
      <c r="C49" s="18"/>
    </row>
    <row r="50" spans="2:6" ht="5.25" customHeight="1" x14ac:dyDescent="0.35">
      <c r="C50" s="2"/>
    </row>
    <row r="51" spans="2:6" x14ac:dyDescent="0.35">
      <c r="B51" s="53" t="s">
        <v>97</v>
      </c>
      <c r="C51" s="52" t="str">
        <f>IF(F55&gt;0,"Tee kaikki valinnat !","")</f>
        <v>Tee kaikki valinnat !</v>
      </c>
    </row>
    <row r="52" spans="2:6" x14ac:dyDescent="0.35">
      <c r="B52" s="54" t="s">
        <v>94</v>
      </c>
      <c r="C52" s="4" t="s">
        <v>86</v>
      </c>
      <c r="D52" t="str">
        <f>IF(B52="kunnossa",1,IF(B52= "ei toteudu",0,IF(B52="toteutuu osittain",0.5,"")))</f>
        <v/>
      </c>
      <c r="F52">
        <f>IF(B52="valitse",1,0)</f>
        <v>1</v>
      </c>
    </row>
    <row r="53" spans="2:6" x14ac:dyDescent="0.35">
      <c r="B53" s="57" t="s">
        <v>94</v>
      </c>
      <c r="C53" s="6" t="s">
        <v>29</v>
      </c>
      <c r="D53" t="str">
        <f>IF(B53="kunnossa",1,IF(B53= "ei toteudu",0,IF(B53="toteutuu osittain",0.5,"")))</f>
        <v/>
      </c>
      <c r="F53">
        <f t="shared" ref="F53:F54" si="11">IF(B53="valitse",1,0)</f>
        <v>1</v>
      </c>
    </row>
    <row r="54" spans="2:6" ht="15" thickBot="1" x14ac:dyDescent="0.4">
      <c r="B54" s="54" t="s">
        <v>94</v>
      </c>
      <c r="C54" s="4" t="s">
        <v>43</v>
      </c>
      <c r="D54" t="str">
        <f t="shared" ref="D54" si="12">IF(B54="kunnossa",1,IF(B54= "ei toteudu",0,IF(B54="toteutuu osittain",0.5,"")))</f>
        <v/>
      </c>
      <c r="F54">
        <f t="shared" si="11"/>
        <v>1</v>
      </c>
    </row>
    <row r="55" spans="2:6" ht="19" customHeight="1" thickBot="1" x14ac:dyDescent="0.4">
      <c r="B55" s="3" t="str">
        <f>D55</f>
        <v/>
      </c>
      <c r="C55" s="6" t="s">
        <v>77</v>
      </c>
      <c r="D55" s="50" t="str">
        <f>IF(SUM(D52:D54)=0,"",AVERAGE(D52:D54))</f>
        <v/>
      </c>
      <c r="E55" s="50">
        <f>COUNT(D52:D54)</f>
        <v>0</v>
      </c>
      <c r="F55" s="50">
        <f>SUM(F52:F54)</f>
        <v>3</v>
      </c>
    </row>
    <row r="56" spans="2:6" x14ac:dyDescent="0.35">
      <c r="C56" s="2"/>
    </row>
    <row r="57" spans="2:6" x14ac:dyDescent="0.35">
      <c r="B57" s="16" t="s">
        <v>6</v>
      </c>
      <c r="C57" s="18"/>
    </row>
    <row r="58" spans="2:6" ht="4.5" customHeight="1" x14ac:dyDescent="0.35">
      <c r="C58" s="2"/>
    </row>
    <row r="59" spans="2:6" x14ac:dyDescent="0.35">
      <c r="B59" s="53" t="s">
        <v>97</v>
      </c>
      <c r="C59" s="52" t="str">
        <f>IF(F64&gt;0,"Tee kaikki valinnat !","")</f>
        <v>Tee kaikki valinnat !</v>
      </c>
    </row>
    <row r="60" spans="2:6" ht="30.65" customHeight="1" x14ac:dyDescent="0.35">
      <c r="B60" s="54" t="s">
        <v>94</v>
      </c>
      <c r="C60" s="4" t="s">
        <v>26</v>
      </c>
      <c r="D60" t="str">
        <f>IF(B60="kunnossa",1,IF(B60= "ei toteudu",0,IF(B60="toteutuu osittain",0.5,"")))</f>
        <v/>
      </c>
      <c r="F60">
        <f>IF(B60="valitse",1,0)</f>
        <v>1</v>
      </c>
    </row>
    <row r="61" spans="2:6" x14ac:dyDescent="0.35">
      <c r="B61" s="57" t="s">
        <v>94</v>
      </c>
      <c r="C61" s="6" t="s">
        <v>44</v>
      </c>
      <c r="D61" t="str">
        <f>IF(B61="kunnossa",1,IF(B61= "ei toteudu",0,IF(B61="toteutuu osittain",0.5,"")))</f>
        <v/>
      </c>
      <c r="F61">
        <f t="shared" ref="F61:F62" si="13">IF(B61="valitse",1,0)</f>
        <v>1</v>
      </c>
    </row>
    <row r="62" spans="2:6" x14ac:dyDescent="0.35">
      <c r="B62" s="54" t="s">
        <v>94</v>
      </c>
      <c r="C62" s="4" t="s">
        <v>27</v>
      </c>
      <c r="D62" t="str">
        <f t="shared" ref="D62" si="14">IF(B62="kunnossa",1,IF(B62= "ei toteudu",0,IF(B62="toteutuu osittain",0.5,"")))</f>
        <v/>
      </c>
      <c r="F62">
        <f t="shared" si="13"/>
        <v>1</v>
      </c>
    </row>
    <row r="63" spans="2:6" ht="15" thickBot="1" x14ac:dyDescent="0.4">
      <c r="B63" s="57" t="s">
        <v>94</v>
      </c>
      <c r="C63" s="6" t="s">
        <v>28</v>
      </c>
      <c r="D63" t="str">
        <f t="shared" ref="D63" si="15">IF(B63="kunnossa",1,IF(B63= "ei toteudu",0,IF(B63="toteutuu osittain",0.5,"")))</f>
        <v/>
      </c>
      <c r="F63">
        <f t="shared" ref="F63" si="16">IF(B63="valitse",1,0)</f>
        <v>1</v>
      </c>
    </row>
    <row r="64" spans="2:6" ht="15" thickBot="1" x14ac:dyDescent="0.4">
      <c r="B64" s="3" t="str">
        <f>D64</f>
        <v/>
      </c>
      <c r="C64" s="6" t="s">
        <v>77</v>
      </c>
      <c r="D64" s="50" t="str">
        <f>IF(SUM(D60:D63)=0,"",AVERAGE(D60:D63))</f>
        <v/>
      </c>
      <c r="E64" s="50">
        <f>COUNT(D60:D63)</f>
        <v>0</v>
      </c>
      <c r="F64" s="50">
        <f>SUM(F60:F63)</f>
        <v>4</v>
      </c>
    </row>
    <row r="65" spans="2:6" x14ac:dyDescent="0.35">
      <c r="C65" s="2"/>
    </row>
    <row r="66" spans="2:6" x14ac:dyDescent="0.35">
      <c r="C66" s="2"/>
    </row>
    <row r="67" spans="2:6" x14ac:dyDescent="0.35">
      <c r="B67" s="13" t="s">
        <v>57</v>
      </c>
      <c r="C67" s="14"/>
    </row>
    <row r="68" spans="2:6" ht="5.25" customHeight="1" x14ac:dyDescent="0.35">
      <c r="C68" s="2"/>
    </row>
    <row r="69" spans="2:6" x14ac:dyDescent="0.35">
      <c r="B69" s="53" t="s">
        <v>97</v>
      </c>
      <c r="C69" s="52" t="str">
        <f>IF(F80&gt;0,"Tee kaikki valinnat !","")</f>
        <v>Tee kaikki valinnat !</v>
      </c>
    </row>
    <row r="70" spans="2:6" x14ac:dyDescent="0.35">
      <c r="B70" s="54" t="s">
        <v>94</v>
      </c>
      <c r="C70" s="7" t="s">
        <v>20</v>
      </c>
      <c r="D70" t="str">
        <f>IF(B70="kunnossa",1,IF(B70= "ei toteudu",0,IF(B70="toteutuu osittain",0.5,"")))</f>
        <v/>
      </c>
      <c r="F70">
        <f>IF(B70="valitse",1,0)</f>
        <v>1</v>
      </c>
    </row>
    <row r="71" spans="2:6" x14ac:dyDescent="0.35">
      <c r="B71" s="57" t="s">
        <v>94</v>
      </c>
      <c r="C71" s="5" t="s">
        <v>53</v>
      </c>
      <c r="D71" t="str">
        <f>IF(B71="kunnossa",1,IF(B71= "ei toteudu",0,IF(B71="toteutuu osittain",0.5,"")))</f>
        <v/>
      </c>
      <c r="F71">
        <f t="shared" ref="F71:F74" si="17">IF(B71="valitse",1,0)</f>
        <v>1</v>
      </c>
    </row>
    <row r="72" spans="2:6" x14ac:dyDescent="0.35">
      <c r="B72" s="54" t="s">
        <v>94</v>
      </c>
      <c r="C72" s="7" t="s">
        <v>21</v>
      </c>
      <c r="D72" t="str">
        <f t="shared" ref="D72:D75" si="18">IF(B72="kunnossa",1,IF(B72= "ei toteudu",0,IF(B72="toteutuu osittain",0.5,"")))</f>
        <v/>
      </c>
      <c r="F72">
        <f t="shared" si="17"/>
        <v>1</v>
      </c>
    </row>
    <row r="73" spans="2:6" ht="29" x14ac:dyDescent="0.35">
      <c r="B73" s="57" t="s">
        <v>94</v>
      </c>
      <c r="C73" s="5" t="s">
        <v>54</v>
      </c>
      <c r="D73" t="str">
        <f t="shared" si="18"/>
        <v/>
      </c>
      <c r="F73">
        <f t="shared" si="17"/>
        <v>1</v>
      </c>
    </row>
    <row r="74" spans="2:6" x14ac:dyDescent="0.35">
      <c r="B74" s="54" t="s">
        <v>94</v>
      </c>
      <c r="C74" s="7" t="s">
        <v>22</v>
      </c>
      <c r="D74" t="str">
        <f t="shared" si="18"/>
        <v/>
      </c>
      <c r="F74">
        <f t="shared" si="17"/>
        <v>1</v>
      </c>
    </row>
    <row r="75" spans="2:6" ht="29" x14ac:dyDescent="0.35">
      <c r="B75" s="57" t="s">
        <v>94</v>
      </c>
      <c r="C75" s="9" t="s">
        <v>55</v>
      </c>
      <c r="D75" t="str">
        <f t="shared" si="18"/>
        <v/>
      </c>
      <c r="F75">
        <f t="shared" ref="F75:F78" si="19">IF(B75="valitse",1,0)</f>
        <v>1</v>
      </c>
    </row>
    <row r="76" spans="2:6" ht="43.5" x14ac:dyDescent="0.35">
      <c r="B76" s="54" t="s">
        <v>94</v>
      </c>
      <c r="C76" s="7" t="s">
        <v>56</v>
      </c>
      <c r="D76" t="str">
        <f t="shared" ref="D76:D78" si="20">IF(B76="kunnossa",1,IF(B76= "ei toteudu",0,IF(B76="toteutuu osittain",0.5,"")))</f>
        <v/>
      </c>
      <c r="F76">
        <f t="shared" si="19"/>
        <v>1</v>
      </c>
    </row>
    <row r="77" spans="2:6" x14ac:dyDescent="0.35">
      <c r="B77" s="57" t="s">
        <v>94</v>
      </c>
      <c r="C77" s="5" t="s">
        <v>23</v>
      </c>
      <c r="D77" t="str">
        <f t="shared" si="20"/>
        <v/>
      </c>
      <c r="F77">
        <f t="shared" si="19"/>
        <v>1</v>
      </c>
    </row>
    <row r="78" spans="2:6" ht="29" x14ac:dyDescent="0.35">
      <c r="B78" s="54" t="s">
        <v>94</v>
      </c>
      <c r="C78" s="7" t="s">
        <v>46</v>
      </c>
      <c r="D78" t="str">
        <f t="shared" si="20"/>
        <v/>
      </c>
      <c r="F78">
        <f t="shared" si="19"/>
        <v>1</v>
      </c>
    </row>
    <row r="79" spans="2:6" ht="15" thickBot="1" x14ac:dyDescent="0.4">
      <c r="B79" s="57" t="s">
        <v>94</v>
      </c>
      <c r="C79" s="6" t="s">
        <v>24</v>
      </c>
      <c r="D79" t="str">
        <f t="shared" ref="D79" si="21">IF(B79="kunnossa",1,IF(B79= "ei toteudu",0,IF(B79="toteutuu osittain",0.5,"")))</f>
        <v/>
      </c>
      <c r="F79">
        <f t="shared" ref="F79" si="22">IF(B79="valitse",1,0)</f>
        <v>1</v>
      </c>
    </row>
    <row r="80" spans="2:6" ht="15" thickBot="1" x14ac:dyDescent="0.4">
      <c r="B80" s="3" t="str">
        <f>D80</f>
        <v/>
      </c>
      <c r="C80" s="6" t="s">
        <v>77</v>
      </c>
      <c r="D80" s="50" t="str">
        <f>IF(SUM(D70:D79)=0,"",AVERAGE(D70:D79))</f>
        <v/>
      </c>
      <c r="E80" s="50">
        <f>COUNT(D70:D79)</f>
        <v>0</v>
      </c>
      <c r="F80" s="50">
        <f>SUM(F70:F79)</f>
        <v>10</v>
      </c>
    </row>
    <row r="81" spans="2:6" collapsed="1" x14ac:dyDescent="0.35">
      <c r="C81" s="2"/>
    </row>
    <row r="82" spans="2:6" x14ac:dyDescent="0.35">
      <c r="B82" s="21" t="s">
        <v>58</v>
      </c>
      <c r="C82" s="22"/>
    </row>
    <row r="83" spans="2:6" ht="6" customHeight="1" x14ac:dyDescent="0.35">
      <c r="C83" s="2"/>
    </row>
    <row r="84" spans="2:6" x14ac:dyDescent="0.35">
      <c r="B84" s="53" t="s">
        <v>97</v>
      </c>
      <c r="C84" s="52" t="str">
        <f>IF(F89&gt;0,"Tee kaikki valinnat !","")</f>
        <v>Tee kaikki valinnat !</v>
      </c>
    </row>
    <row r="85" spans="2:6" x14ac:dyDescent="0.35">
      <c r="B85" s="54" t="s">
        <v>94</v>
      </c>
      <c r="C85" s="4" t="s">
        <v>47</v>
      </c>
      <c r="D85" t="str">
        <f>IF(B85="kunnossa",1,IF(B85= "ei toteudu",0,IF(B85="toteutuu osittain",0.5,"")))</f>
        <v/>
      </c>
      <c r="F85">
        <f>IF(B85="valitse",1,0)</f>
        <v>1</v>
      </c>
    </row>
    <row r="86" spans="2:6" x14ac:dyDescent="0.35">
      <c r="B86" s="57" t="s">
        <v>94</v>
      </c>
      <c r="C86" s="6" t="s">
        <v>48</v>
      </c>
      <c r="D86" t="str">
        <f>IF(B86="kunnossa",1,IF(B86= "ei toteudu",0,IF(B86="toteutuu osittain",0.5,"")))</f>
        <v/>
      </c>
      <c r="F86">
        <f t="shared" ref="F86:F87" si="23">IF(B86="valitse",1,0)</f>
        <v>1</v>
      </c>
    </row>
    <row r="87" spans="2:6" x14ac:dyDescent="0.35">
      <c r="B87" s="54" t="s">
        <v>94</v>
      </c>
      <c r="C87" s="4" t="s">
        <v>49</v>
      </c>
      <c r="D87" t="str">
        <f t="shared" ref="D87" si="24">IF(B87="kunnossa",1,IF(B87= "ei toteudu",0,IF(B87="toteutuu osittain",0.5,"")))</f>
        <v/>
      </c>
      <c r="F87">
        <f t="shared" si="23"/>
        <v>1</v>
      </c>
    </row>
    <row r="88" spans="2:6" ht="15" thickBot="1" x14ac:dyDescent="0.4">
      <c r="B88" s="57" t="s">
        <v>94</v>
      </c>
      <c r="C88" s="6" t="s">
        <v>25</v>
      </c>
      <c r="D88" t="str">
        <f t="shared" ref="D88" si="25">IF(B88="kunnossa",1,IF(B88= "ei toteudu",0,IF(B88="toteutuu osittain",0.5,"")))</f>
        <v/>
      </c>
      <c r="F88">
        <f t="shared" ref="F88" si="26">IF(B88="valitse",1,0)</f>
        <v>1</v>
      </c>
    </row>
    <row r="89" spans="2:6" ht="15" thickBot="1" x14ac:dyDescent="0.4">
      <c r="B89" s="3" t="str">
        <f>D89</f>
        <v/>
      </c>
      <c r="C89" s="6" t="s">
        <v>77</v>
      </c>
      <c r="D89" s="50" t="str">
        <f>IF(SUM(D85:D88)=0,"",AVERAGE(D85:D88))</f>
        <v/>
      </c>
      <c r="E89" s="50">
        <f>COUNT(D85:D88)</f>
        <v>0</v>
      </c>
      <c r="F89" s="50">
        <f>SUM(F85:F88)</f>
        <v>4</v>
      </c>
    </row>
    <row r="90" spans="2:6" ht="35.15" customHeight="1" thickBot="1" x14ac:dyDescent="0.4">
      <c r="B90" s="45"/>
      <c r="C90" s="51" t="s">
        <v>80</v>
      </c>
    </row>
    <row r="91" spans="2:6" x14ac:dyDescent="0.35">
      <c r="B91" s="19" t="s">
        <v>59</v>
      </c>
      <c r="C91" s="20"/>
    </row>
    <row r="92" spans="2:6" ht="7.5" customHeight="1" x14ac:dyDescent="0.35">
      <c r="C92" s="2"/>
    </row>
    <row r="93" spans="2:6" x14ac:dyDescent="0.35">
      <c r="B93" s="53" t="s">
        <v>97</v>
      </c>
      <c r="C93" s="52" t="str">
        <f>IF(F99&gt;0,"Tee kaikki valinnat !","")</f>
        <v>Tee kaikki valinnat !</v>
      </c>
    </row>
    <row r="94" spans="2:6" x14ac:dyDescent="0.35">
      <c r="B94" s="54" t="s">
        <v>94</v>
      </c>
      <c r="C94" s="4" t="s">
        <v>7</v>
      </c>
      <c r="D94" t="str">
        <f>IF(B94="kunnossa",1,IF(B94= "ei toteudu",0,IF(B94="toteutuu osittain",0.5,"")))</f>
        <v/>
      </c>
      <c r="F94">
        <f>IF(B94="valitse",1,0)</f>
        <v>1</v>
      </c>
    </row>
    <row r="95" spans="2:6" x14ac:dyDescent="0.35">
      <c r="B95" s="57" t="s">
        <v>94</v>
      </c>
      <c r="C95" s="6" t="s">
        <v>8</v>
      </c>
      <c r="D95" t="str">
        <f>IF(B95="kunnossa",1,IF(B95= "ei toteudu",0,IF(B95="toteutuu osittain",0.5,"")))</f>
        <v/>
      </c>
      <c r="F95">
        <f t="shared" ref="F95:F96" si="27">IF(B95="valitse",1,0)</f>
        <v>1</v>
      </c>
    </row>
    <row r="96" spans="2:6" x14ac:dyDescent="0.35">
      <c r="B96" s="54" t="s">
        <v>94</v>
      </c>
      <c r="C96" s="4" t="s">
        <v>9</v>
      </c>
      <c r="D96" t="str">
        <f t="shared" ref="D96" si="28">IF(B96="kunnossa",1,IF(B96= "ei toteudu",0,IF(B96="toteutuu osittain",0.5,"")))</f>
        <v/>
      </c>
      <c r="F96">
        <f t="shared" si="27"/>
        <v>1</v>
      </c>
    </row>
    <row r="97" spans="2:6" x14ac:dyDescent="0.35">
      <c r="B97" s="57" t="s">
        <v>94</v>
      </c>
      <c r="C97" s="6" t="s">
        <v>45</v>
      </c>
      <c r="D97" t="str">
        <f t="shared" ref="D97:D98" si="29">IF(B97="kunnossa",1,IF(B97= "ei toteudu",0,IF(B97="toteutuu osittain",0.5,"")))</f>
        <v/>
      </c>
      <c r="F97">
        <f t="shared" ref="F97:F98" si="30">IF(B97="valitse",1,0)</f>
        <v>1</v>
      </c>
    </row>
    <row r="98" spans="2:6" ht="15" thickBot="1" x14ac:dyDescent="0.4">
      <c r="B98" s="54" t="s">
        <v>94</v>
      </c>
      <c r="C98" s="4" t="s">
        <v>10</v>
      </c>
      <c r="D98" t="str">
        <f t="shared" si="29"/>
        <v/>
      </c>
      <c r="F98">
        <f t="shared" si="30"/>
        <v>1</v>
      </c>
    </row>
    <row r="99" spans="2:6" ht="15" thickBot="1" x14ac:dyDescent="0.4">
      <c r="B99" s="3" t="str">
        <f>D99</f>
        <v/>
      </c>
      <c r="C99" s="6" t="s">
        <v>77</v>
      </c>
      <c r="D99" s="50" t="str">
        <f>IF(SUM(D94:D98)=0,"",AVERAGE(D94:D98))</f>
        <v/>
      </c>
      <c r="E99" s="50">
        <f>COUNT(D94:D98)</f>
        <v>0</v>
      </c>
      <c r="F99" s="50">
        <f>SUM(F94:F98)</f>
        <v>5</v>
      </c>
    </row>
    <row r="100" spans="2:6" x14ac:dyDescent="0.35">
      <c r="C100" s="2"/>
    </row>
    <row r="101" spans="2:6" x14ac:dyDescent="0.35">
      <c r="B101" s="25" t="s">
        <v>60</v>
      </c>
      <c r="C101" s="26"/>
    </row>
    <row r="102" spans="2:6" ht="6.75" customHeight="1" x14ac:dyDescent="0.35">
      <c r="C102" s="2"/>
    </row>
    <row r="103" spans="2:6" x14ac:dyDescent="0.35">
      <c r="B103" s="53" t="s">
        <v>97</v>
      </c>
      <c r="C103" s="52" t="str">
        <f>IF(F110&gt;0,"Tee kaikki valinnat !","")</f>
        <v>Tee kaikki valinnat !</v>
      </c>
    </row>
    <row r="104" spans="2:6" x14ac:dyDescent="0.35">
      <c r="B104" s="54" t="s">
        <v>94</v>
      </c>
      <c r="C104" s="4" t="s">
        <v>11</v>
      </c>
      <c r="D104" t="str">
        <f>IF(B104="kunnossa",1,IF(B104= "ei toteudu",0,IF(B104="toteutuu osittain",0.5,"")))</f>
        <v/>
      </c>
      <c r="F104">
        <f>IF(B104="valitse",1,0)</f>
        <v>1</v>
      </c>
    </row>
    <row r="105" spans="2:6" x14ac:dyDescent="0.35">
      <c r="B105" s="57" t="s">
        <v>94</v>
      </c>
      <c r="C105" s="5" t="s">
        <v>87</v>
      </c>
      <c r="D105" t="str">
        <f>IF(B105="kunnossa",1,IF(B105= "ei toteudu",0,IF(B105="toteutuu osittain",0.5,"")))</f>
        <v/>
      </c>
      <c r="F105">
        <f t="shared" ref="F105:F106" si="31">IF(B105="valitse",1,0)</f>
        <v>1</v>
      </c>
    </row>
    <row r="106" spans="2:6" x14ac:dyDescent="0.35">
      <c r="B106" s="54" t="s">
        <v>94</v>
      </c>
      <c r="C106" s="7" t="s">
        <v>52</v>
      </c>
      <c r="D106" t="str">
        <f t="shared" ref="D106" si="32">IF(B106="kunnossa",1,IF(B106= "ei toteudu",0,IF(B106="toteutuu osittain",0.5,"")))</f>
        <v/>
      </c>
      <c r="F106">
        <f t="shared" si="31"/>
        <v>1</v>
      </c>
    </row>
    <row r="107" spans="2:6" x14ac:dyDescent="0.35">
      <c r="B107" s="57" t="s">
        <v>94</v>
      </c>
      <c r="C107" s="5" t="s">
        <v>88</v>
      </c>
      <c r="D107" t="str">
        <f t="shared" ref="D107:D109" si="33">IF(B107="kunnossa",1,IF(B107= "ei toteudu",0,IF(B107="toteutuu osittain",0.5,"")))</f>
        <v/>
      </c>
      <c r="F107">
        <f t="shared" ref="F107:F109" si="34">IF(B107="valitse",1,0)</f>
        <v>1</v>
      </c>
    </row>
    <row r="108" spans="2:6" x14ac:dyDescent="0.35">
      <c r="B108" s="54" t="s">
        <v>94</v>
      </c>
      <c r="C108" s="4" t="s">
        <v>14</v>
      </c>
      <c r="D108" t="str">
        <f t="shared" si="33"/>
        <v/>
      </c>
      <c r="F108">
        <f t="shared" si="34"/>
        <v>1</v>
      </c>
    </row>
    <row r="109" spans="2:6" ht="29.5" thickBot="1" x14ac:dyDescent="0.4">
      <c r="B109" s="57" t="s">
        <v>94</v>
      </c>
      <c r="C109" s="6" t="s">
        <v>79</v>
      </c>
      <c r="D109" t="str">
        <f t="shared" si="33"/>
        <v/>
      </c>
      <c r="F109">
        <f t="shared" si="34"/>
        <v>1</v>
      </c>
    </row>
    <row r="110" spans="2:6" ht="15" thickBot="1" x14ac:dyDescent="0.4">
      <c r="B110" s="3" t="str">
        <f>D110</f>
        <v/>
      </c>
      <c r="C110" s="6" t="s">
        <v>77</v>
      </c>
      <c r="D110" s="50" t="str">
        <f>IF(SUM(D104:D109)=0,"",AVERAGE(D104:D109))</f>
        <v/>
      </c>
      <c r="E110" s="50">
        <f>COUNT(D104:D109)</f>
        <v>0</v>
      </c>
      <c r="F110" s="50">
        <f>SUM(F104:F109)</f>
        <v>6</v>
      </c>
    </row>
    <row r="111" spans="2:6" x14ac:dyDescent="0.35">
      <c r="B111" s="25" t="s">
        <v>61</v>
      </c>
      <c r="C111" s="26"/>
    </row>
    <row r="112" spans="2:6" ht="5.25" customHeight="1" x14ac:dyDescent="0.35">
      <c r="C112" s="2"/>
    </row>
    <row r="113" spans="2:6" x14ac:dyDescent="0.35">
      <c r="B113" s="53" t="s">
        <v>97</v>
      </c>
      <c r="C113" s="52" t="str">
        <f>IF(F121&gt;0,"Tee kaikki valinnat !","")</f>
        <v>Tee kaikki valinnat !</v>
      </c>
    </row>
    <row r="114" spans="2:6" x14ac:dyDescent="0.35">
      <c r="B114" s="54" t="s">
        <v>94</v>
      </c>
      <c r="C114" s="4" t="s">
        <v>76</v>
      </c>
      <c r="D114" t="str">
        <f>IF(B114="kunnossa",1,IF(B114= "ei toteudu",0,IF(B114="toteutuu osittain",0.5,"")))</f>
        <v/>
      </c>
      <c r="F114">
        <f>IF(B114="valitse",1,0)</f>
        <v>1</v>
      </c>
    </row>
    <row r="115" spans="2:6" x14ac:dyDescent="0.35">
      <c r="B115" s="57" t="s">
        <v>94</v>
      </c>
      <c r="C115" s="6" t="s">
        <v>15</v>
      </c>
      <c r="D115" t="str">
        <f>IF(B115="kunnossa",1,IF(B115= "ei toteudu",0,IF(B115="toteutuu osittain",0.5,"")))</f>
        <v/>
      </c>
      <c r="F115">
        <f t="shared" ref="F115:F117" si="35">IF(B115="valitse",1,0)</f>
        <v>1</v>
      </c>
    </row>
    <row r="116" spans="2:6" x14ac:dyDescent="0.35">
      <c r="B116" s="54" t="s">
        <v>94</v>
      </c>
      <c r="C116" s="4" t="s">
        <v>16</v>
      </c>
      <c r="D116" t="str">
        <f t="shared" ref="D116:D118" si="36">IF(B116="kunnossa",1,IF(B116= "ei toteudu",0,IF(B116="toteutuu osittain",0.5,"")))</f>
        <v/>
      </c>
      <c r="F116">
        <f t="shared" si="35"/>
        <v>1</v>
      </c>
    </row>
    <row r="117" spans="2:6" x14ac:dyDescent="0.35">
      <c r="B117" s="57" t="s">
        <v>94</v>
      </c>
      <c r="C117" s="6" t="s">
        <v>17</v>
      </c>
      <c r="D117" t="str">
        <f t="shared" si="36"/>
        <v/>
      </c>
      <c r="F117">
        <f t="shared" si="35"/>
        <v>1</v>
      </c>
    </row>
    <row r="118" spans="2:6" ht="29" x14ac:dyDescent="0.35">
      <c r="B118" s="54" t="s">
        <v>94</v>
      </c>
      <c r="C118" s="4" t="s">
        <v>18</v>
      </c>
      <c r="D118" t="str">
        <f t="shared" si="36"/>
        <v/>
      </c>
      <c r="F118">
        <f t="shared" ref="F118:F120" si="37">IF(B118="valitse",1,0)</f>
        <v>1</v>
      </c>
    </row>
    <row r="119" spans="2:6" ht="29" x14ac:dyDescent="0.35">
      <c r="B119" s="57" t="s">
        <v>94</v>
      </c>
      <c r="C119" s="6" t="s">
        <v>19</v>
      </c>
      <c r="D119" t="str">
        <f t="shared" ref="D119:D120" si="38">IF(B119="kunnossa",1,IF(B119= "ei toteudu",0,IF(B119="toteutuu osittain",0.5,"")))</f>
        <v/>
      </c>
      <c r="F119">
        <f t="shared" si="37"/>
        <v>1</v>
      </c>
    </row>
    <row r="120" spans="2:6" ht="15" thickBot="1" x14ac:dyDescent="0.4">
      <c r="B120" s="54" t="s">
        <v>94</v>
      </c>
      <c r="C120" s="4" t="s">
        <v>73</v>
      </c>
      <c r="D120" t="str">
        <f t="shared" si="38"/>
        <v/>
      </c>
      <c r="F120">
        <f t="shared" si="37"/>
        <v>1</v>
      </c>
    </row>
    <row r="121" spans="2:6" ht="15" thickBot="1" x14ac:dyDescent="0.4">
      <c r="B121" s="3" t="str">
        <f>D121</f>
        <v/>
      </c>
      <c r="C121" s="6" t="s">
        <v>77</v>
      </c>
      <c r="D121" s="50" t="str">
        <f>IF(SUM(D114:D120)=0,"",AVERAGE(D114:D120))</f>
        <v/>
      </c>
      <c r="E121" s="50">
        <f>COUNT(D114:D120)</f>
        <v>0</v>
      </c>
      <c r="F121" s="50">
        <f>SUM(F114:F120)</f>
        <v>7</v>
      </c>
    </row>
    <row r="122" spans="2:6" ht="29" x14ac:dyDescent="0.35">
      <c r="C122" s="2" t="s">
        <v>64</v>
      </c>
    </row>
    <row r="123" spans="2:6" x14ac:dyDescent="0.35">
      <c r="C123" t="s">
        <v>65</v>
      </c>
    </row>
    <row r="124" spans="2:6" x14ac:dyDescent="0.35">
      <c r="C124" t="s">
        <v>66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&amp;R&amp;G</oddHeader>
    <oddFooter>&amp;R&amp;G</oddFooter>
  </headerFooter>
  <rowBreaks count="2" manualBreakCount="2">
    <brk id="47" max="4" man="1"/>
    <brk id="99" max="4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64B3F8-4FDB-48F0-9DFE-56F892BB7D4B}">
          <x14:formula1>
            <xm:f>luettelot!$A$2:$A$6</xm:f>
          </x14:formula1>
          <xm:sqref>B13:B19 B44:B46 B35:B38 B25:B29 B52:B54 B60:B63 B70:B79 B85:B88 B94:B98 B104:B109 B114:B120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F4EB-9C47-456A-9D87-F9EE9F851BFD}">
  <dimension ref="B1:F32"/>
  <sheetViews>
    <sheetView topLeftCell="A10" zoomScaleNormal="100" zoomScaleSheetLayoutView="110" zoomScalePageLayoutView="50" workbookViewId="0">
      <selection activeCell="H17" sqref="H17"/>
    </sheetView>
  </sheetViews>
  <sheetFormatPr defaultRowHeight="14.5" x14ac:dyDescent="0.35"/>
  <cols>
    <col min="1" max="1" width="2.81640625" customWidth="1"/>
    <col min="2" max="2" width="32.1796875" customWidth="1"/>
    <col min="3" max="3" width="10.81640625" customWidth="1"/>
    <col min="4" max="4" width="52.81640625" customWidth="1"/>
    <col min="5" max="5" width="27.54296875" customWidth="1"/>
    <col min="6" max="6" width="13.1796875" hidden="1" customWidth="1"/>
  </cols>
  <sheetData>
    <row r="1" spans="2:4" ht="21" customHeight="1" x14ac:dyDescent="0.35"/>
    <row r="2" spans="2:4" x14ac:dyDescent="0.35">
      <c r="B2" s="1"/>
    </row>
    <row r="3" spans="2:4" x14ac:dyDescent="0.35">
      <c r="B3" s="31" t="s">
        <v>30</v>
      </c>
      <c r="C3" s="16" t="s">
        <v>31</v>
      </c>
      <c r="D3" s="16" t="s">
        <v>67</v>
      </c>
    </row>
    <row r="4" spans="2:4" ht="27.75" customHeight="1" x14ac:dyDescent="0.35">
      <c r="B4" s="32" t="s">
        <v>0</v>
      </c>
      <c r="C4" s="33" t="str">
        <f>Hiilikartoitus!B20</f>
        <v/>
      </c>
      <c r="D4" s="30"/>
    </row>
    <row r="5" spans="2:4" ht="27.75" customHeight="1" x14ac:dyDescent="0.35">
      <c r="B5" s="32" t="s">
        <v>2</v>
      </c>
      <c r="C5" s="33" t="str">
        <f>Hiilikartoitus!B30</f>
        <v/>
      </c>
      <c r="D5" s="30"/>
    </row>
    <row r="6" spans="2:4" ht="27.75" customHeight="1" x14ac:dyDescent="0.35">
      <c r="B6" s="32" t="s">
        <v>3</v>
      </c>
      <c r="C6" s="33" t="str">
        <f>Hiilikartoitus!B39</f>
        <v/>
      </c>
      <c r="D6" s="30"/>
    </row>
    <row r="7" spans="2:4" ht="27.75" customHeight="1" x14ac:dyDescent="0.35">
      <c r="B7" s="32" t="s">
        <v>4</v>
      </c>
      <c r="C7" s="33" t="str">
        <f>Hiilikartoitus!B47</f>
        <v/>
      </c>
      <c r="D7" s="30"/>
    </row>
    <row r="8" spans="2:4" ht="27.75" customHeight="1" x14ac:dyDescent="0.35">
      <c r="B8" s="34" t="s">
        <v>63</v>
      </c>
      <c r="C8" s="35" t="str">
        <f>Hiilikartoitus!B55</f>
        <v/>
      </c>
      <c r="D8" s="30"/>
    </row>
    <row r="9" spans="2:4" ht="27.75" customHeight="1" x14ac:dyDescent="0.35">
      <c r="B9" s="34" t="s">
        <v>6</v>
      </c>
      <c r="C9" s="35" t="str">
        <f>Hiilikartoitus!B64</f>
        <v/>
      </c>
      <c r="D9" s="30"/>
    </row>
    <row r="10" spans="2:4" ht="27.75" customHeight="1" x14ac:dyDescent="0.35">
      <c r="B10" s="36" t="s">
        <v>57</v>
      </c>
      <c r="C10" s="37" t="str">
        <f>Hiilikartoitus!B80</f>
        <v/>
      </c>
      <c r="D10" s="30"/>
    </row>
    <row r="11" spans="2:4" ht="27.75" customHeight="1" x14ac:dyDescent="0.35">
      <c r="B11" s="38" t="s">
        <v>58</v>
      </c>
      <c r="C11" s="39" t="str">
        <f>Hiilikartoitus!B89</f>
        <v/>
      </c>
      <c r="D11" s="30"/>
    </row>
    <row r="12" spans="2:4" ht="27.75" customHeight="1" x14ac:dyDescent="0.35">
      <c r="B12" s="40" t="s">
        <v>62</v>
      </c>
      <c r="C12" s="41" t="str">
        <f>Hiilikartoitus!B99</f>
        <v/>
      </c>
      <c r="D12" s="30"/>
    </row>
    <row r="13" spans="2:4" ht="27.75" customHeight="1" x14ac:dyDescent="0.35">
      <c r="B13" s="42" t="s">
        <v>60</v>
      </c>
      <c r="C13" s="43" t="str">
        <f>Hiilikartoitus!B110</f>
        <v/>
      </c>
      <c r="D13" s="30"/>
    </row>
    <row r="14" spans="2:4" ht="27.75" customHeight="1" x14ac:dyDescent="0.35">
      <c r="B14" s="42" t="s">
        <v>61</v>
      </c>
      <c r="C14" s="43" t="str">
        <f>Hiilikartoitus!B121</f>
        <v/>
      </c>
      <c r="D14" s="30"/>
    </row>
    <row r="15" spans="2:4" ht="18.649999999999999" customHeight="1" x14ac:dyDescent="0.35">
      <c r="B15" t="s">
        <v>104</v>
      </c>
      <c r="C15" s="59" t="str">
        <f>IF(SUM(C4:C14)=0,"",AVERAGE(C4:C14))</f>
        <v/>
      </c>
    </row>
    <row r="16" spans="2:4" x14ac:dyDescent="0.35">
      <c r="B16" s="1" t="s">
        <v>32</v>
      </c>
      <c r="C16" t="s">
        <v>31</v>
      </c>
    </row>
    <row r="17" spans="2:5" x14ac:dyDescent="0.35">
      <c r="B17" s="10" t="s">
        <v>33</v>
      </c>
      <c r="C17" s="12" t="str">
        <f>IF(SUM(C4:C7)=0,"",AVERAGE(C4:C7))</f>
        <v/>
      </c>
    </row>
    <row r="18" spans="2:5" x14ac:dyDescent="0.35">
      <c r="B18" s="16" t="s">
        <v>34</v>
      </c>
      <c r="C18" s="17" t="str">
        <f>IF(SUM(C8:C9)=0,"",AVERAGE(C8:C9))</f>
        <v/>
      </c>
    </row>
    <row r="19" spans="2:5" x14ac:dyDescent="0.35">
      <c r="B19" s="13" t="s">
        <v>37</v>
      </c>
      <c r="C19" s="15" t="str">
        <f>C10</f>
        <v/>
      </c>
    </row>
    <row r="20" spans="2:5" x14ac:dyDescent="0.35">
      <c r="B20" s="21" t="s">
        <v>38</v>
      </c>
      <c r="C20" s="23" t="str">
        <f>C11</f>
        <v/>
      </c>
    </row>
    <row r="21" spans="2:5" x14ac:dyDescent="0.35">
      <c r="B21" s="19" t="s">
        <v>35</v>
      </c>
      <c r="C21" s="24" t="str">
        <f>C12</f>
        <v/>
      </c>
    </row>
    <row r="22" spans="2:5" x14ac:dyDescent="0.35">
      <c r="B22" s="25" t="s">
        <v>36</v>
      </c>
      <c r="C22" s="27" t="str">
        <f>IF(SUM(C13:C14)=0,"",AVERAGE(C13:C14))</f>
        <v/>
      </c>
    </row>
    <row r="23" spans="2:5" x14ac:dyDescent="0.35">
      <c r="B23" t="s">
        <v>104</v>
      </c>
      <c r="C23" s="59" t="str">
        <f>IF(SUM(C17:C22)=0,"",AVERAGE(C17:C22))</f>
        <v/>
      </c>
    </row>
    <row r="26" spans="2:5" s="46" customFormat="1" ht="18.5" x14ac:dyDescent="0.45">
      <c r="B26" s="47" t="s">
        <v>81</v>
      </c>
      <c r="C26" s="47"/>
      <c r="D26" s="47" t="s">
        <v>82</v>
      </c>
      <c r="E26" s="47" t="s">
        <v>83</v>
      </c>
    </row>
    <row r="27" spans="2:5" ht="75" customHeight="1" x14ac:dyDescent="0.35">
      <c r="B27" s="48" t="str">
        <f>B17</f>
        <v>Biologis-kemiallinen kasvukunto</v>
      </c>
      <c r="C27" s="48"/>
      <c r="D27" s="48"/>
      <c r="E27" s="48"/>
    </row>
    <row r="28" spans="2:5" ht="75" customHeight="1" x14ac:dyDescent="0.35">
      <c r="B28" s="48" t="str">
        <f t="shared" ref="B28:B31" si="0">B18</f>
        <v>Tekniset valinnat</v>
      </c>
      <c r="C28" s="48"/>
      <c r="D28" s="48"/>
      <c r="E28" s="48"/>
    </row>
    <row r="29" spans="2:5" ht="75" customHeight="1" x14ac:dyDescent="0.35">
      <c r="B29" s="48" t="str">
        <f t="shared" si="0"/>
        <v>Energia</v>
      </c>
      <c r="C29" s="48"/>
      <c r="D29" s="48"/>
      <c r="E29" s="48"/>
    </row>
    <row r="30" spans="2:5" ht="75" customHeight="1" x14ac:dyDescent="0.35">
      <c r="B30" s="48" t="str">
        <f t="shared" si="0"/>
        <v>Jätehuolto</v>
      </c>
      <c r="C30" s="48"/>
      <c r="D30" s="48"/>
      <c r="E30" s="48"/>
    </row>
    <row r="31" spans="2:5" ht="75" customHeight="1" x14ac:dyDescent="0.35">
      <c r="B31" s="48" t="str">
        <f t="shared" si="0"/>
        <v>Lanta</v>
      </c>
      <c r="C31" s="48"/>
      <c r="D31" s="48"/>
      <c r="E31" s="48"/>
    </row>
    <row r="32" spans="2:5" ht="75" customHeight="1" x14ac:dyDescent="0.35">
      <c r="B32" s="48" t="str">
        <f>B22</f>
        <v>Eläinten tuotos ja hyvinvointi</v>
      </c>
      <c r="C32" s="48"/>
      <c r="D32" s="48"/>
      <c r="E32" s="48"/>
    </row>
  </sheetData>
  <sheetProtection algorithmName="SHA-512" hashValue="6ijkH59ESe+0XaPa7muFcCKmfQdfuIM/6+DVBw/mM3GD2aNi2Qm1YBfBkRZGUfq/VFy4hSf8rVyFSo1OvagL3A==" saltValue="jhXP/iGSLl1UVC3tMobBu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&amp;R&amp;G</oddHeader>
    <oddFooter>&amp;LGraafinen ilme, jäsentely ja kaavat: Maarit Kari/ProAgria Keskusten Liitto&amp;R&amp;G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1DC1-C217-4ECF-BEE1-BDE6400EAE65}">
  <dimension ref="B1:F32"/>
  <sheetViews>
    <sheetView zoomScaleNormal="100" zoomScaleSheetLayoutView="80" zoomScalePageLayoutView="50" workbookViewId="0">
      <selection activeCell="E1" sqref="E1"/>
    </sheetView>
  </sheetViews>
  <sheetFormatPr defaultRowHeight="14.5" x14ac:dyDescent="0.35"/>
  <cols>
    <col min="1" max="1" width="2.81640625" customWidth="1"/>
    <col min="2" max="2" width="32.1796875" customWidth="1"/>
    <col min="3" max="3" width="13" customWidth="1"/>
    <col min="4" max="4" width="52.81640625" customWidth="1"/>
    <col min="5" max="5" width="27.54296875" customWidth="1"/>
    <col min="6" max="6" width="13.1796875" hidden="1" customWidth="1"/>
  </cols>
  <sheetData>
    <row r="1" spans="2:4" ht="21" customHeight="1" x14ac:dyDescent="0.35"/>
    <row r="2" spans="2:4" x14ac:dyDescent="0.35">
      <c r="B2" s="1"/>
    </row>
    <row r="3" spans="2:4" x14ac:dyDescent="0.35">
      <c r="B3" s="31" t="s">
        <v>30</v>
      </c>
      <c r="C3" s="16" t="s">
        <v>31</v>
      </c>
      <c r="D3" s="16" t="s">
        <v>67</v>
      </c>
    </row>
    <row r="4" spans="2:4" ht="27.75" customHeight="1" x14ac:dyDescent="0.35">
      <c r="B4" s="32" t="s">
        <v>0</v>
      </c>
      <c r="C4" s="33" t="str">
        <f>Hiilikartoitus!B20</f>
        <v/>
      </c>
      <c r="D4" s="30"/>
    </row>
    <row r="5" spans="2:4" ht="27.75" customHeight="1" x14ac:dyDescent="0.35">
      <c r="B5" s="32" t="s">
        <v>2</v>
      </c>
      <c r="C5" s="33" t="str">
        <f>Hiilikartoitus!B30</f>
        <v/>
      </c>
      <c r="D5" s="30"/>
    </row>
    <row r="6" spans="2:4" ht="27.75" customHeight="1" x14ac:dyDescent="0.35">
      <c r="B6" s="32" t="s">
        <v>3</v>
      </c>
      <c r="C6" s="33" t="str">
        <f>Hiilikartoitus!B39</f>
        <v/>
      </c>
      <c r="D6" s="30"/>
    </row>
    <row r="7" spans="2:4" ht="27.75" customHeight="1" x14ac:dyDescent="0.35">
      <c r="B7" s="32" t="s">
        <v>4</v>
      </c>
      <c r="C7" s="33" t="str">
        <f>Hiilikartoitus!B47</f>
        <v/>
      </c>
      <c r="D7" s="30"/>
    </row>
    <row r="8" spans="2:4" ht="27.75" customHeight="1" x14ac:dyDescent="0.35">
      <c r="B8" s="34" t="s">
        <v>63</v>
      </c>
      <c r="C8" s="35" t="str">
        <f>Hiilikartoitus!B55</f>
        <v/>
      </c>
      <c r="D8" s="30"/>
    </row>
    <row r="9" spans="2:4" ht="27.75" customHeight="1" x14ac:dyDescent="0.35">
      <c r="B9" s="34" t="s">
        <v>6</v>
      </c>
      <c r="C9" s="35" t="str">
        <f>Hiilikartoitus!B64</f>
        <v/>
      </c>
      <c r="D9" s="30"/>
    </row>
    <row r="10" spans="2:4" ht="27.75" customHeight="1" x14ac:dyDescent="0.35">
      <c r="B10" s="36" t="s">
        <v>57</v>
      </c>
      <c r="C10" s="37" t="str">
        <f>Hiilikartoitus!B80</f>
        <v/>
      </c>
      <c r="D10" s="30"/>
    </row>
    <row r="11" spans="2:4" ht="27.75" customHeight="1" x14ac:dyDescent="0.35">
      <c r="B11" s="38" t="s">
        <v>58</v>
      </c>
      <c r="C11" s="39" t="str">
        <f>Hiilikartoitus!B89</f>
        <v/>
      </c>
      <c r="D11" s="30"/>
    </row>
    <row r="12" spans="2:4" ht="27.75" hidden="1" customHeight="1" x14ac:dyDescent="0.35">
      <c r="B12" s="40" t="s">
        <v>62</v>
      </c>
      <c r="C12" s="41" t="str">
        <f>Hiilikartoitus!B99</f>
        <v/>
      </c>
      <c r="D12" s="30"/>
    </row>
    <row r="13" spans="2:4" ht="27.75" hidden="1" customHeight="1" x14ac:dyDescent="0.35">
      <c r="B13" s="42" t="s">
        <v>60</v>
      </c>
      <c r="C13" s="43" t="str">
        <f>Hiilikartoitus!B110</f>
        <v/>
      </c>
      <c r="D13" s="30"/>
    </row>
    <row r="14" spans="2:4" ht="27.75" hidden="1" customHeight="1" x14ac:dyDescent="0.35">
      <c r="B14" s="42" t="s">
        <v>61</v>
      </c>
      <c r="C14" s="43" t="str">
        <f>Hiilikartoitus!B121</f>
        <v/>
      </c>
      <c r="D14" s="30"/>
    </row>
    <row r="15" spans="2:4" ht="18.649999999999999" customHeight="1" x14ac:dyDescent="0.35">
      <c r="B15" t="s">
        <v>104</v>
      </c>
      <c r="C15" s="59" t="str">
        <f>IF(SUM(C4:C11)=0,"",AVERAGE(C4:C11))</f>
        <v/>
      </c>
    </row>
    <row r="16" spans="2:4" x14ac:dyDescent="0.35">
      <c r="B16" s="1" t="s">
        <v>32</v>
      </c>
      <c r="C16" t="s">
        <v>31</v>
      </c>
    </row>
    <row r="17" spans="2:5" ht="35.15" customHeight="1" x14ac:dyDescent="0.35">
      <c r="B17" s="10" t="s">
        <v>33</v>
      </c>
      <c r="C17" s="12" t="str">
        <f>IF(SUM(C4:C7)=0,"",AVERAGE(C4:C7))</f>
        <v/>
      </c>
    </row>
    <row r="18" spans="2:5" ht="35.15" customHeight="1" x14ac:dyDescent="0.35">
      <c r="B18" s="16" t="s">
        <v>34</v>
      </c>
      <c r="C18" s="17" t="str">
        <f>IF(SUM(C8:C9)=0,"",AVERAGE(C8:C9))</f>
        <v/>
      </c>
    </row>
    <row r="19" spans="2:5" ht="35.15" customHeight="1" x14ac:dyDescent="0.35">
      <c r="B19" s="13" t="s">
        <v>37</v>
      </c>
      <c r="C19" s="15" t="str">
        <f>C10</f>
        <v/>
      </c>
    </row>
    <row r="20" spans="2:5" ht="33" customHeight="1" x14ac:dyDescent="0.35">
      <c r="B20" s="21" t="s">
        <v>38</v>
      </c>
      <c r="C20" s="23" t="str">
        <f>C11</f>
        <v/>
      </c>
    </row>
    <row r="21" spans="2:5" x14ac:dyDescent="0.35">
      <c r="B21" s="19" t="s">
        <v>35</v>
      </c>
      <c r="C21" s="24" t="str">
        <f>C12</f>
        <v/>
      </c>
    </row>
    <row r="22" spans="2:5" hidden="1" x14ac:dyDescent="0.35">
      <c r="B22" s="25" t="s">
        <v>36</v>
      </c>
      <c r="C22" s="27" t="e">
        <f>AVERAGE(C13:C14)</f>
        <v>#DIV/0!</v>
      </c>
    </row>
    <row r="23" spans="2:5" x14ac:dyDescent="0.35">
      <c r="B23" t="s">
        <v>104</v>
      </c>
      <c r="C23" s="59" t="str">
        <f>IF(SUM(C17:C21)=0,"",AVERAGE(C17:C21))</f>
        <v/>
      </c>
    </row>
    <row r="26" spans="2:5" s="46" customFormat="1" ht="18.5" x14ac:dyDescent="0.45">
      <c r="B26" s="47" t="s">
        <v>81</v>
      </c>
      <c r="C26" s="47"/>
      <c r="D26" s="47" t="s">
        <v>82</v>
      </c>
      <c r="E26" s="47" t="s">
        <v>83</v>
      </c>
    </row>
    <row r="27" spans="2:5" ht="75" customHeight="1" x14ac:dyDescent="0.35">
      <c r="B27" s="48" t="str">
        <f>B17</f>
        <v>Biologis-kemiallinen kasvukunto</v>
      </c>
      <c r="C27" s="48"/>
      <c r="D27" s="48"/>
      <c r="E27" s="48"/>
    </row>
    <row r="28" spans="2:5" ht="75" customHeight="1" x14ac:dyDescent="0.35">
      <c r="B28" s="48" t="str">
        <f t="shared" ref="B28:B31" si="0">B18</f>
        <v>Tekniset valinnat</v>
      </c>
      <c r="C28" s="48"/>
      <c r="D28" s="48"/>
      <c r="E28" s="48"/>
    </row>
    <row r="29" spans="2:5" ht="75" customHeight="1" x14ac:dyDescent="0.35">
      <c r="B29" s="48" t="str">
        <f t="shared" si="0"/>
        <v>Energia</v>
      </c>
      <c r="C29" s="48"/>
      <c r="D29" s="48"/>
      <c r="E29" s="48"/>
    </row>
    <row r="30" spans="2:5" ht="75" customHeight="1" x14ac:dyDescent="0.35">
      <c r="B30" s="48" t="str">
        <f t="shared" si="0"/>
        <v>Jätehuolto</v>
      </c>
      <c r="C30" s="48"/>
      <c r="D30" s="48"/>
      <c r="E30" s="48"/>
    </row>
    <row r="31" spans="2:5" ht="75" hidden="1" customHeight="1" x14ac:dyDescent="0.35">
      <c r="B31" s="48" t="str">
        <f t="shared" si="0"/>
        <v>Lanta</v>
      </c>
      <c r="C31" s="48"/>
      <c r="D31" s="48"/>
      <c r="E31" s="48"/>
    </row>
    <row r="32" spans="2:5" ht="75" hidden="1" customHeight="1" x14ac:dyDescent="0.35">
      <c r="B32" s="48" t="str">
        <f>B22</f>
        <v>Eläinten tuotos ja hyvinvointi</v>
      </c>
      <c r="C32" s="48"/>
      <c r="D32" s="48"/>
      <c r="E32" s="48"/>
    </row>
  </sheetData>
  <sheetProtection algorithmName="SHA-512" hashValue="5P16dpyP+B4SbxxZJXWozp0U2swZLQvVXtrSh3njsLv0/oGxLR1xwW12yBfg8dk3514xt/9RqOVfplrBTHfZQw==" saltValue="a3ebrDU9eIE7c3pJmLNi3Q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&amp;R&amp;G</oddHeader>
    <oddFooter>&amp;LGraafinen ilme, jäsentely ja kaavat: Maarit Kari/ProAgria Keskusten Liitto&amp;R&amp;G</oddFooter>
  </headerFooter>
  <rowBreaks count="1" manualBreakCount="1">
    <brk id="25" max="4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F225-BCB0-484E-A6BA-259B16E27F1D}">
  <dimension ref="A1:A6"/>
  <sheetViews>
    <sheetView workbookViewId="0">
      <selection activeCell="E29" sqref="E29"/>
    </sheetView>
  </sheetViews>
  <sheetFormatPr defaultRowHeight="14.5" x14ac:dyDescent="0.35"/>
  <sheetData>
    <row r="1" spans="1:1" x14ac:dyDescent="0.35">
      <c r="A1" t="s">
        <v>89</v>
      </c>
    </row>
    <row r="2" spans="1:1" x14ac:dyDescent="0.35">
      <c r="A2" t="s">
        <v>94</v>
      </c>
    </row>
    <row r="3" spans="1:1" x14ac:dyDescent="0.35">
      <c r="A3" t="s">
        <v>91</v>
      </c>
    </row>
    <row r="4" spans="1:1" x14ac:dyDescent="0.35">
      <c r="A4" t="s">
        <v>93</v>
      </c>
    </row>
    <row r="5" spans="1:1" x14ac:dyDescent="0.35">
      <c r="A5" t="s">
        <v>92</v>
      </c>
    </row>
    <row r="6" spans="1:1" x14ac:dyDescent="0.35">
      <c r="A6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4</vt:i4>
      </vt:variant>
    </vt:vector>
  </HeadingPairs>
  <TitlesOfParts>
    <vt:vector size="8" baseType="lpstr">
      <vt:lpstr>Hiilikartoitus</vt:lpstr>
      <vt:lpstr>Tulosgrafiikka kotieläintilat</vt:lpstr>
      <vt:lpstr>Tulosgrafiikka kasvituotanto</vt:lpstr>
      <vt:lpstr>luettelot</vt:lpstr>
      <vt:lpstr>Hiilikartoitus!Print_Area</vt:lpstr>
      <vt:lpstr>'Tulosgrafiikka kasvituotanto'!Print_Area</vt:lpstr>
      <vt:lpstr>'Tulosgrafiikka kotieläintilat'!Print_Area</vt:lpstr>
      <vt:lpstr>Hiilikartoitus!Tulostusalue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Iina Haikarainen</dc:creator>
  <cp:lastModifiedBy>Maarit Kari</cp:lastModifiedBy>
  <cp:lastPrinted>2020-02-19T11:28:14Z</cp:lastPrinted>
  <dcterms:created xsi:type="dcterms:W3CDTF">2019-11-25T08:39:26Z</dcterms:created>
  <dcterms:modified xsi:type="dcterms:W3CDTF">2022-03-02T08:28:11Z</dcterms:modified>
</cp:coreProperties>
</file>